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21\17.06.2021\"/>
    </mc:Choice>
  </mc:AlternateContent>
  <bookViews>
    <workbookView xWindow="0" yWindow="0" windowWidth="28800" windowHeight="11835"/>
  </bookViews>
  <sheets>
    <sheet name="Sadaļa SAM 5.6.2." sheetId="2" r:id="rId1"/>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 i="2" l="1"/>
  <c r="I12" i="2" l="1"/>
  <c r="E17" i="2"/>
  <c r="E14" i="2"/>
  <c r="H14" i="2" s="1"/>
  <c r="I10" i="2" l="1"/>
  <c r="H12" i="2"/>
  <c r="G12" i="2"/>
  <c r="H16" i="2"/>
  <c r="H17" i="2"/>
  <c r="H15" i="2"/>
  <c r="G17" i="2"/>
  <c r="G16" i="2"/>
  <c r="G15" i="2"/>
  <c r="G13" i="2"/>
  <c r="G11" i="2"/>
  <c r="G10" i="2" l="1"/>
  <c r="H10" i="2" l="1"/>
  <c r="G14" i="2"/>
  <c r="E10" i="2"/>
  <c r="F10" i="2" l="1"/>
</calcChain>
</file>

<file path=xl/sharedStrings.xml><?xml version="1.0" encoding="utf-8"?>
<sst xmlns="http://schemas.openxmlformats.org/spreadsheetml/2006/main" count="67" uniqueCount="56">
  <si>
    <t>2020.</t>
  </si>
  <si>
    <t>2021.</t>
  </si>
  <si>
    <t>2022.</t>
  </si>
  <si>
    <t>N.p.k.</t>
  </si>
  <si>
    <t>Projekta nosaukums</t>
  </si>
  <si>
    <t>Atbilstība vidēja termiņa prioritātēm</t>
  </si>
  <si>
    <t>Papildinātība ar citiem projektiem (norādīt projekta N.p.k.)</t>
  </si>
  <si>
    <t>Indikatīvā summa (EUR)</t>
  </si>
  <si>
    <t>Finanšu instruments, (EUR vai %)</t>
  </si>
  <si>
    <t>Projekta plānotie darbības rezultāti un to rezultatīvie rādītāji</t>
  </si>
  <si>
    <t>Plānotais laika posms</t>
  </si>
  <si>
    <t>Atbildīgais par projekta īstenošanu (sadarbības partneris)</t>
  </si>
  <si>
    <t>Pašvaldības budžets</t>
  </si>
  <si>
    <t>ES fondu finansējums (ERAF)</t>
  </si>
  <si>
    <t>Valsts budžeta dotācija</t>
  </si>
  <si>
    <t>Projekta uzsākšanas datums</t>
  </si>
  <si>
    <t>Projekta realizācijas ilgums</t>
  </si>
  <si>
    <t>N/a</t>
  </si>
  <si>
    <t>2019.</t>
  </si>
  <si>
    <t>1.1.</t>
  </si>
  <si>
    <t>1.2.</t>
  </si>
  <si>
    <t>2018.</t>
  </si>
  <si>
    <t>1.3.</t>
  </si>
  <si>
    <t>1.4.</t>
  </si>
  <si>
    <t>Teritorijas karte</t>
  </si>
  <si>
    <r>
      <t>Projekta ideja:</t>
    </r>
    <r>
      <rPr>
        <sz val="8"/>
        <color indexed="8"/>
        <rFont val="Arial"/>
        <family val="2"/>
        <charset val="186"/>
      </rPr>
      <t xml:space="preserve"> </t>
    </r>
    <r>
      <rPr>
        <b/>
        <sz val="10"/>
        <color indexed="8"/>
        <rFont val="Arial"/>
        <family val="2"/>
        <charset val="186"/>
      </rPr>
      <t>Degradētās teritorijas revitalizācija Limbažu pilsētas A daļā, izbūvējot ražošanas telpas</t>
    </r>
  </si>
  <si>
    <t>Degradētās teritorijas revitalizācija Limbažu pilsētas A daļā, izbūvējot ražošanas telpas</t>
  </si>
  <si>
    <t>4, 5</t>
  </si>
  <si>
    <t>Ražošanas ēkas būvniecības dokumentācijas izstrāde</t>
  </si>
  <si>
    <t>Veikta tehniskās shēmas izstrāde elektroietaišu izveidei, ražošanas teritorijas izveides būvprojekta izstrāde un tā ekspertīze.</t>
  </si>
  <si>
    <t>Ražošanas ēkas izbūve, t.sk. teritorijas labiekārtošana</t>
  </si>
  <si>
    <r>
      <t>Veikta 4320 m</t>
    </r>
    <r>
      <rPr>
        <vertAlign val="superscript"/>
        <sz val="8"/>
        <color indexed="8"/>
        <rFont val="Arial"/>
        <family val="2"/>
        <charset val="186"/>
      </rPr>
      <t>2</t>
    </r>
    <r>
      <rPr>
        <sz val="8"/>
        <color indexed="8"/>
        <rFont val="Arial"/>
        <family val="2"/>
        <charset val="186"/>
      </rPr>
      <t xml:space="preserve"> ražošanas angāra izbūve, t.sk. ap 6000m</t>
    </r>
    <r>
      <rPr>
        <vertAlign val="superscript"/>
        <sz val="8"/>
        <color indexed="8"/>
        <rFont val="Arial"/>
        <family val="2"/>
        <charset val="186"/>
      </rPr>
      <t>2</t>
    </r>
    <r>
      <rPr>
        <sz val="8"/>
        <color indexed="8"/>
        <rFont val="Arial"/>
        <family val="2"/>
        <charset val="186"/>
      </rPr>
      <t xml:space="preserve"> teritorijas labiekārtošana.</t>
    </r>
  </si>
  <si>
    <t>Elektroietaišu ierīkošana</t>
  </si>
  <si>
    <t>Veikta elektroietaišu ierīkošana (būvniecība) un pieslēguma izveide.</t>
  </si>
  <si>
    <t>Ražošanas ēkas būvdarbu būvuzraudzība, autoruzraudzība</t>
  </si>
  <si>
    <t>Nodrošināta ēkas būvdarbu autoruzraudzība un būvuzraudzība.</t>
  </si>
  <si>
    <t>Ielas pārbūves būvuzraudzība un autoruzraudzība</t>
  </si>
  <si>
    <t>Nodrošināta ielas būvdarbu autoruzraudzība un būvuzraudzība.</t>
  </si>
  <si>
    <t>Ražošanas ēka</t>
  </si>
  <si>
    <t>Meliorācijas iela</t>
  </si>
  <si>
    <t>Apstiprināts ar 29.12.2016. 
Limbažu novada domes lēmumu (protokols Nr. 24, 15.§)</t>
  </si>
  <si>
    <t xml:space="preserve">Meliorācijas ielas pārbūve, t.sk. ūdenssaimniecības tīklu izbūve </t>
  </si>
  <si>
    <t>Meliorācijas ielas pārbūves, t.sk. ūdenssaimniecības tīklu izbūves, būvniecības dokumentācijas izstrāde</t>
  </si>
  <si>
    <t>Veikta būvniecības dokumentācijas izstrāde ielas pārbūvei, t.sk. ūdenssaimniecības tīklu izbūvei</t>
  </si>
  <si>
    <t>1.5.</t>
  </si>
  <si>
    <t>1.6.</t>
  </si>
  <si>
    <t>1.7.</t>
  </si>
  <si>
    <r>
      <t>Projekta idejas pamatojums</t>
    </r>
    <r>
      <rPr>
        <sz val="8"/>
        <color indexed="8"/>
        <rFont val="Arial"/>
        <family val="2"/>
        <charset val="186"/>
      </rPr>
      <t xml:space="preserve">  
Limbažu pilsētā nav brīvu ražošanai piemērotu ēku, kā arī esošo uzņēmēju ražotņu teritorijas lielākoties ir nelielas un grūti sasniedzamas. Novada uzņēmēji norādījuši uz nepieciešamību pilsētā vai tās tuvumā veidot ražošanas atbalsta teritoriju, kurā tiktu izvietots ražošanas angārs, auto un produkcijas novietošanas laukumi, ka arī atsevišķa teritorija uzņēmēju ražotās produkcijas demonstrācijai. Pašvaldībai pieder zemes īpašumi degradētajā pilsētas daļā - Meliorācijas ielas A pusē, kur šādu teritoriju varētu veiksmīgi izveidot.
Caur degradēto teritoriju, kurā bez attīstīt plānotā zemes īpašuma atrodas arī vairāki citi ražošanas un transporta pakalpojumu uzņēmumi, ved Meliorācijas iela, kuras virskārta, bez nopietnākiem pārbūves darbiem, pēdējo reizi atjaunota pirms vairāk kā 10 gadiem. Ņemot vērā šī projekta aktivitātes un teritorijas attīstību pēdējos gados, ielas kavlitāte nav atbilstoša pieaugošajai kravu transporta intensitātei.
Degradētās teritorijas attīstību kavē arī tas, ka ir ierobežota pieeja ūdenssaimniecības tīkliem - pie Meliorācijas ielas esošajiem komersantiem tikai daļai ir pieeja Padomju gados izbūvētai dzeramā ūdens trasei, bet centralizēti kanalizācijas pakalpojumi nav pieejami vispār.</t>
    </r>
  </si>
  <si>
    <t>Atbildīgais par projekta īstenošanu - Attīstības nodaļa. Saņemts SIA "AirGOL" apliecinājums par interesi un apņemšanos nodrošināt projekta iznākuma rādītājus ražošanas ēkas būvniecībai.
Tiek veiktas pārrunas un gatavoti komersantu apliecinājumi par ieinteresētību projekta īstenošanā, plānotajām nefinanšu investīcijām un jaunu darba vietu radīšanu Meliorācijas ielas pārbūvei, t.sk. ūdenssaimniecības tīklu izbūvei.
Sadarbības partneris - SIA "Limbažu siltums"</t>
  </si>
  <si>
    <t>Veikta ielas ap 1,23 km pārbūve, t.sk. ap 0,7 km kanalizācijas vada un 0,45 km ūdens vada izbūve.</t>
  </si>
  <si>
    <r>
      <t>Projekta aktivitāšu pamatojums</t>
    </r>
    <r>
      <rPr>
        <sz val="8"/>
        <color indexed="8"/>
        <rFont val="Arial"/>
        <family val="2"/>
        <charset val="186"/>
      </rPr>
      <t xml:space="preserve">
Projektā paredzēts īstenot zemāk norādītās darbības, lai revitalizētu degradēto teritoriju, tādejādi radot jaunas darba vietas un piesaistot privātās investīcijas. 
Lai veiktu kvalitatīvus, būvniecības normatīviem atbilstošus būvdarbus, nepieciešams veikt ražošanas telpu un ar to saistīto inženierkomunikāciju izbūves būvprojekta izstrādi un tā ekspertīzi.
Tā kā Limbažu pilsētā trūkst ražošanas telpas kokapstrādes uzņēmumu attīstībai, plānots izbūvēt ražošanas angāru, kas būtu piemērota kokapstrādes jomas komersanta darbības nodrošināšanai.
Lai nodrošinātu piekļuvi ražošanas telpām, ap tām nepieciešams izbūvēt laukumus un iebrauktuvi no blakus esošās Meliorācijas ielas. Tāpat, ņemot vērā ražošanas ēkas teritorijai piekļuvi nodrošinošās Meliorācijas ielas nolietojumu un plānoto ražošanas apjomu pieaugumu ielai piegulstošajās teritorijās, kā rezultātā palielināsies kravu auto satiksmes intensitāte, nepieciešams veikt ielas pārbūves darbus, atjaunojot tās virsmu, nodrošinot lietusūdens novadi un pārbūvējot ielas apgaismojumu, kā arī izbūvējot centralizētu ūdens un kanalizācijas apgādi.
Lai nodrošinātu ražošanas ēkas teritorijai atbilstošu elektroenerģijas pieslēgumu, nepieciešams veikt elektroietaišu ierīkošanu.
Projekta īstenošanas laikā atbilstoši būvniecību regulējošai likumdošanai nepieciešams nodrošināt būvdarbu būvuzraudzību un autoruzraudzību.
Par ražošanas telpu un labiekārtotās teritorijas izmantošanu tiks rīkota publiska nomas tiesību izsole.
</t>
    </r>
  </si>
  <si>
    <r>
      <t>Ražošanas ēkas izbūves ietekmē veikta 0,82 ha</t>
    </r>
    <r>
      <rPr>
        <sz val="8"/>
        <color indexed="8"/>
        <rFont val="Arial"/>
        <family val="2"/>
        <charset val="186"/>
      </rPr>
      <t xml:space="preserve"> teritorijas revitalizēšana, radītas 43 jaunas darba vietas un piesaistītas komersantu investīcijas EUR 1 740 158,53 apmērā.
Meliorācijas ielas atjaunošanas un ūdenssaimniecības tīklu izbūves ietekmē veikta 1 ha teritorijas revitalizēšana, radītas 16 jaunas darba vietas un piesaistītas komersantu investīcijas EUR 640 000 apmērā.</t>
    </r>
  </si>
  <si>
    <t>Limbažu novada pašvaldības attīstības programmas 2017. – 2023.gadam Investīciju plāna 2021.-2023.gadam sadaļa
"Plānotās stratēģiskā atbalsta mērķa 5.6.2. investīcijas"</t>
  </si>
  <si>
    <t>Privātais finansējums</t>
  </si>
  <si>
    <t>Pielikums Nr. 2</t>
  </si>
  <si>
    <r>
      <rPr>
        <i/>
        <sz val="11"/>
        <color theme="1"/>
        <rFont val="Times New Roman"/>
        <family val="1"/>
        <charset val="186"/>
      </rPr>
      <t>Aktualizēts ar Limbažu novada domes 17.06.2021. sēdes lēmumu (protokols Nr.12, 4.§)</t>
    </r>
    <r>
      <rPr>
        <sz val="10"/>
        <color theme="1"/>
        <rFont val="Times New Roman"/>
        <family val="1"/>
        <charset val="186"/>
      </rPr>
      <t xml:space="preserve">
</t>
    </r>
    <r>
      <rPr>
        <b/>
        <sz val="11"/>
        <color theme="1"/>
        <rFont val="Calibri"/>
        <family val="2"/>
        <charset val="186"/>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</si>
</sst>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17" x14ac:knownFonts="1">
    <font>
      <sz val="11"/>
      <color theme="1"/>
      <name val="Calibri"/>
      <family val="2"/>
      <charset val="186"/>
      <scheme val="minor"/>
    </font>
    <font>
      <sz val="11"/>
      <color rgb="FF000000"/>
      <name val="Calibri"/>
      <family val="2"/>
      <charset val="186"/>
      <scheme val="minor"/>
    </font>
    <font>
      <sz val="10"/>
      <color theme="1"/>
      <name val="Times New Roman"/>
      <family val="1"/>
      <charset val="186"/>
    </font>
    <font>
      <sz val="10"/>
      <name val="Arial"/>
      <family val="2"/>
      <charset val="186"/>
    </font>
    <font>
      <b/>
      <sz val="11"/>
      <color theme="1"/>
      <name val="Calibri"/>
      <family val="2"/>
      <charset val="186"/>
      <scheme val="minor"/>
    </font>
    <font>
      <i/>
      <sz val="11"/>
      <color theme="1"/>
      <name val="Times New Roman"/>
      <family val="1"/>
      <charset val="186"/>
    </font>
    <font>
      <sz val="12"/>
      <color theme="1"/>
      <name val="Times New Roman"/>
      <family val="1"/>
      <charset val="186"/>
    </font>
    <font>
      <sz val="8"/>
      <color rgb="FF000000"/>
      <name val="Arial"/>
      <family val="2"/>
      <charset val="186"/>
    </font>
    <font>
      <sz val="7"/>
      <color rgb="FF000000"/>
      <name val="Arial"/>
      <family val="2"/>
      <charset val="186"/>
    </font>
    <font>
      <u/>
      <sz val="8"/>
      <color rgb="FF000000"/>
      <name val="Arial"/>
      <family val="2"/>
      <charset val="186"/>
    </font>
    <font>
      <sz val="8"/>
      <color indexed="8"/>
      <name val="Arial"/>
      <family val="2"/>
      <charset val="186"/>
    </font>
    <font>
      <b/>
      <sz val="10"/>
      <color indexed="8"/>
      <name val="Arial"/>
      <family val="2"/>
      <charset val="186"/>
    </font>
    <font>
      <sz val="8"/>
      <color theme="1"/>
      <name val="Arial"/>
      <family val="2"/>
      <charset val="186"/>
    </font>
    <font>
      <i/>
      <sz val="8"/>
      <color rgb="FF000000"/>
      <name val="Arial"/>
      <family val="2"/>
      <charset val="186"/>
    </font>
    <font>
      <vertAlign val="superscript"/>
      <sz val="8"/>
      <color indexed="8"/>
      <name val="Arial"/>
      <family val="2"/>
      <charset val="186"/>
    </font>
    <font>
      <sz val="11"/>
      <color theme="1"/>
      <name val="Calibri"/>
      <family val="2"/>
      <charset val="186"/>
      <scheme val="minor"/>
    </font>
    <font>
      <sz val="8"/>
      <color theme="0"/>
      <name val="Arial"/>
      <family val="2"/>
      <charset val="186"/>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3" fillId="0" borderId="0"/>
    <xf numFmtId="164" fontId="15" fillId="0" borderId="0" applyFont="0" applyFill="0" applyBorder="0" applyAlignment="0" applyProtection="0"/>
  </cellStyleXfs>
  <cellXfs count="39">
    <xf numFmtId="0" fontId="0" fillId="0" borderId="0" xfId="0"/>
    <xf numFmtId="0" fontId="2" fillId="0" borderId="0" xfId="0" applyFont="1"/>
    <xf numFmtId="0" fontId="6" fillId="0" borderId="0" xfId="0" applyFont="1" applyAlignment="1">
      <alignment horizontal="left" vertical="center" indent="15"/>
    </xf>
    <xf numFmtId="0" fontId="4" fillId="0" borderId="0" xfId="0" applyFont="1"/>
    <xf numFmtId="0" fontId="8" fillId="0" borderId="2" xfId="0" applyFont="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7" fillId="0" borderId="2" xfId="0" applyFont="1" applyBorder="1" applyAlignment="1">
      <alignment vertical="center" wrapText="1" readingOrder="1"/>
    </xf>
    <xf numFmtId="0" fontId="7" fillId="0" borderId="2" xfId="0" applyFont="1" applyBorder="1" applyAlignment="1">
      <alignment horizontal="left" vertical="center" wrapText="1" readingOrder="1"/>
    </xf>
    <xf numFmtId="4" fontId="0" fillId="0" borderId="0" xfId="0" applyNumberFormat="1"/>
    <xf numFmtId="0" fontId="7" fillId="0" borderId="0" xfId="0" applyFont="1" applyBorder="1" applyAlignment="1">
      <alignment vertical="center" wrapText="1" readingOrder="1"/>
    </xf>
    <xf numFmtId="0" fontId="9" fillId="0" borderId="0" xfId="0" applyFont="1" applyBorder="1" applyAlignment="1">
      <alignment vertical="top" wrapText="1" readingOrder="1"/>
    </xf>
    <xf numFmtId="0" fontId="13" fillId="0" borderId="0" xfId="0" applyFont="1" applyBorder="1" applyAlignment="1">
      <alignment vertical="center" readingOrder="1"/>
    </xf>
    <xf numFmtId="4" fontId="7" fillId="0" borderId="2" xfId="0" applyNumberFormat="1" applyFont="1" applyBorder="1" applyAlignment="1">
      <alignment horizontal="left" vertical="center" wrapText="1" readingOrder="1"/>
    </xf>
    <xf numFmtId="4" fontId="7" fillId="2" borderId="2" xfId="0" applyNumberFormat="1" applyFont="1" applyFill="1" applyBorder="1" applyAlignment="1">
      <alignment horizontal="left" vertical="center" wrapText="1" readingOrder="1"/>
    </xf>
    <xf numFmtId="4" fontId="7" fillId="3" borderId="2" xfId="0" applyNumberFormat="1" applyFont="1" applyFill="1" applyBorder="1" applyAlignment="1">
      <alignment horizontal="left" vertical="center" wrapText="1" readingOrder="1"/>
    </xf>
    <xf numFmtId="0" fontId="7" fillId="0" borderId="2" xfId="0" applyFont="1" applyBorder="1" applyAlignment="1">
      <alignment horizontal="justify" vertical="center" wrapText="1" readingOrder="1"/>
    </xf>
    <xf numFmtId="0" fontId="13" fillId="0" borderId="0" xfId="0" applyFont="1" applyBorder="1" applyAlignment="1">
      <alignment horizontal="right" vertical="center" readingOrder="1"/>
    </xf>
    <xf numFmtId="0" fontId="0" fillId="0" borderId="2" xfId="0" applyBorder="1"/>
    <xf numFmtId="4" fontId="16" fillId="0" borderId="2" xfId="0" applyNumberFormat="1" applyFont="1" applyBorder="1" applyAlignment="1">
      <alignment horizontal="right" vertical="center" wrapText="1" readingOrder="1"/>
    </xf>
    <xf numFmtId="164" fontId="0" fillId="0" borderId="0" xfId="0" applyNumberFormat="1"/>
    <xf numFmtId="164" fontId="16" fillId="0" borderId="2" xfId="3" applyFont="1" applyBorder="1" applyAlignment="1">
      <alignment horizontal="right" vertical="center" wrapText="1" readingOrder="1"/>
    </xf>
    <xf numFmtId="0" fontId="2" fillId="0" borderId="0" xfId="0" applyFont="1" applyAlignment="1">
      <alignment horizontal="right" vertical="top"/>
    </xf>
    <xf numFmtId="0" fontId="7" fillId="0" borderId="2" xfId="0" applyFont="1" applyBorder="1" applyAlignment="1">
      <alignment horizontal="center" vertical="center" wrapText="1" readingOrder="1"/>
    </xf>
    <xf numFmtId="0" fontId="8" fillId="0" borderId="2" xfId="0" applyFont="1" applyBorder="1" applyAlignment="1">
      <alignment horizontal="center" vertical="center" wrapText="1" readingOrder="1"/>
    </xf>
    <xf numFmtId="164" fontId="12" fillId="0" borderId="2" xfId="3" applyFont="1" applyBorder="1" applyAlignment="1">
      <alignment horizontal="right" vertical="center" wrapText="1" readingOrder="1"/>
    </xf>
    <xf numFmtId="0" fontId="9" fillId="0" borderId="4" xfId="0" applyFont="1" applyBorder="1" applyAlignment="1">
      <alignment horizontal="justify" vertical="top" wrapText="1" readingOrder="1"/>
    </xf>
    <xf numFmtId="0" fontId="9" fillId="0" borderId="5" xfId="0" applyFont="1" applyBorder="1" applyAlignment="1">
      <alignment horizontal="justify" vertical="top" wrapText="1" readingOrder="1"/>
    </xf>
    <xf numFmtId="0" fontId="9" fillId="0" borderId="6" xfId="0" applyFont="1" applyBorder="1" applyAlignment="1">
      <alignment horizontal="justify" vertical="top" wrapText="1" readingOrder="1"/>
    </xf>
    <xf numFmtId="0" fontId="12" fillId="0" borderId="1" xfId="0" applyFont="1" applyBorder="1" applyAlignment="1">
      <alignment horizontal="center" vertical="center" wrapText="1" readingOrder="1"/>
    </xf>
    <xf numFmtId="0" fontId="12" fillId="0" borderId="7" xfId="0" applyFont="1" applyBorder="1" applyAlignment="1">
      <alignment horizontal="center" vertical="center" wrapText="1" readingOrder="1"/>
    </xf>
    <xf numFmtId="0" fontId="12" fillId="0" borderId="3" xfId="0" applyFont="1" applyBorder="1" applyAlignment="1">
      <alignment horizontal="center" vertical="center" wrapText="1" readingOrder="1"/>
    </xf>
    <xf numFmtId="0" fontId="9" fillId="2" borderId="2" xfId="0" applyFont="1" applyFill="1" applyBorder="1" applyAlignment="1">
      <alignment horizontal="justify" vertical="center" wrapText="1" readingOrder="1"/>
    </xf>
    <xf numFmtId="0" fontId="7" fillId="0" borderId="2" xfId="0" applyFont="1" applyBorder="1" applyAlignment="1">
      <alignment horizontal="center" vertical="center" wrapText="1" readingOrder="1"/>
    </xf>
    <xf numFmtId="0" fontId="8" fillId="0" borderId="2" xfId="0" applyFont="1" applyBorder="1" applyAlignment="1">
      <alignment horizontal="center" vertical="center" wrapText="1" readingOrder="1"/>
    </xf>
    <xf numFmtId="0" fontId="6" fillId="0" borderId="0" xfId="0" applyFont="1" applyAlignment="1">
      <alignment horizontal="center" vertical="top" wrapText="1"/>
    </xf>
    <xf numFmtId="0" fontId="2" fillId="0" borderId="0" xfId="0" applyFont="1" applyAlignment="1">
      <alignment horizontal="center" vertical="top" wrapText="1"/>
    </xf>
    <xf numFmtId="0" fontId="2" fillId="0" borderId="0" xfId="0" applyFont="1" applyAlignment="1">
      <alignment horizontal="right" vertical="top" wrapText="1"/>
    </xf>
    <xf numFmtId="0" fontId="9" fillId="0" borderId="2" xfId="0" applyFont="1" applyBorder="1" applyAlignment="1">
      <alignment horizontal="justify" vertical="center" wrapText="1" readingOrder="1"/>
    </xf>
    <xf numFmtId="0" fontId="2" fillId="0" borderId="0" xfId="0" applyFont="1" applyAlignment="1">
      <alignment horizontal="left" vertical="top" wrapText="1"/>
    </xf>
  </cellXfs>
  <cellStyles count="4">
    <cellStyle name="Komats" xfId="3" builtinId="3"/>
    <cellStyle name="Parasts" xfId="0" builtinId="0"/>
    <cellStyle name="Parasts 2 2" xfId="2"/>
    <cellStyle name="Parasts 3" xfId="1"/>
  </cellStyles>
  <dxfs count="0"/>
  <tableStyles count="0" defaultTableStyle="TableStyleMedium2" defaultPivotStyle="PivotStyleLight16"/>
  <colors>
    <mruColors>
      <color rgb="FFFF3300"/>
      <color rgb="FF85DFFF"/>
      <color rgb="FFFF7C80"/>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7937</xdr:colOff>
      <xdr:row>18</xdr:row>
      <xdr:rowOff>166687</xdr:rowOff>
    </xdr:from>
    <xdr:to>
      <xdr:col>4</xdr:col>
      <xdr:colOff>639762</xdr:colOff>
      <xdr:row>34</xdr:row>
      <xdr:rowOff>150812</xdr:rowOff>
    </xdr:to>
    <xdr:pic>
      <xdr:nvPicPr>
        <xdr:cNvPr id="12" name="Picture 4"/>
        <xdr:cNvPicPr>
          <a:picLocks noChangeAspect="1"/>
        </xdr:cNvPicPr>
      </xdr:nvPicPr>
      <xdr:blipFill rotWithShape="1">
        <a:blip xmlns:r="http://schemas.openxmlformats.org/officeDocument/2006/relationships" r:embed="rId1"/>
        <a:srcRect l="18088" t="20199" r="45263" b="23405"/>
        <a:stretch/>
      </xdr:blipFill>
      <xdr:spPr>
        <a:xfrm>
          <a:off x="7937" y="34551937"/>
          <a:ext cx="3479800" cy="3013075"/>
        </a:xfrm>
        <a:prstGeom prst="rect">
          <a:avLst/>
        </a:prstGeom>
      </xdr:spPr>
    </xdr:pic>
    <xdr:clientData/>
  </xdr:twoCellAnchor>
  <xdr:twoCellAnchor editAs="oneCell">
    <xdr:from>
      <xdr:col>0</xdr:col>
      <xdr:colOff>0</xdr:colOff>
      <xdr:row>34</xdr:row>
      <xdr:rowOff>131762</xdr:rowOff>
    </xdr:from>
    <xdr:to>
      <xdr:col>4</xdr:col>
      <xdr:colOff>0</xdr:colOff>
      <xdr:row>42</xdr:row>
      <xdr:rowOff>133350</xdr:rowOff>
    </xdr:to>
    <xdr:pic>
      <xdr:nvPicPr>
        <xdr:cNvPr id="13" name="Picture 4"/>
        <xdr:cNvPicPr>
          <a:picLocks noChangeAspect="1"/>
        </xdr:cNvPicPr>
      </xdr:nvPicPr>
      <xdr:blipFill rotWithShape="1">
        <a:blip xmlns:r="http://schemas.openxmlformats.org/officeDocument/2006/relationships" r:embed="rId1"/>
        <a:srcRect l="57308" t="20199" r="17557" b="56530"/>
        <a:stretch/>
      </xdr:blipFill>
      <xdr:spPr>
        <a:xfrm>
          <a:off x="0" y="13952537"/>
          <a:ext cx="2590800" cy="1525588"/>
        </a:xfrm>
        <a:prstGeom prst="rect">
          <a:avLst/>
        </a:prstGeom>
        <a:ln>
          <a:solidFill>
            <a:schemeClr val="tx1"/>
          </a:solidFill>
        </a:ln>
      </xdr:spPr>
    </xdr:pic>
    <xdr:clientData/>
  </xdr:twoCellAnchor>
  <xdr:twoCellAnchor editAs="oneCell">
    <xdr:from>
      <xdr:col>1</xdr:col>
      <xdr:colOff>1085850</xdr:colOff>
      <xdr:row>46</xdr:row>
      <xdr:rowOff>19050</xdr:rowOff>
    </xdr:from>
    <xdr:to>
      <xdr:col>6</xdr:col>
      <xdr:colOff>216958</xdr:colOff>
      <xdr:row>54</xdr:row>
      <xdr:rowOff>161925</xdr:rowOff>
    </xdr:to>
    <xdr:pic>
      <xdr:nvPicPr>
        <xdr:cNvPr id="16" name="Attēls 15"/>
        <xdr:cNvPicPr>
          <a:picLocks noChangeAspect="1"/>
        </xdr:cNvPicPr>
      </xdr:nvPicPr>
      <xdr:blipFill rotWithShape="1">
        <a:blip xmlns:r="http://schemas.openxmlformats.org/officeDocument/2006/relationships" r:embed="rId2"/>
        <a:srcRect l="58937" t="30307" r="8234" b="35421"/>
        <a:stretch/>
      </xdr:blipFill>
      <xdr:spPr>
        <a:xfrm>
          <a:off x="1428750" y="16125825"/>
          <a:ext cx="2838450" cy="1666875"/>
        </a:xfrm>
        <a:prstGeom prst="rect">
          <a:avLst/>
        </a:prstGeom>
        <a:ln>
          <a:solidFill>
            <a:schemeClr val="tx1"/>
          </a:solidFill>
        </a:ln>
      </xdr:spPr>
    </xdr:pic>
    <xdr:clientData/>
  </xdr:twoCellAnchor>
  <xdr:twoCellAnchor editAs="oneCell">
    <xdr:from>
      <xdr:col>6</xdr:col>
      <xdr:colOff>342900</xdr:colOff>
      <xdr:row>18</xdr:row>
      <xdr:rowOff>161925</xdr:rowOff>
    </xdr:from>
    <xdr:to>
      <xdr:col>12</xdr:col>
      <xdr:colOff>81492</xdr:colOff>
      <xdr:row>54</xdr:row>
      <xdr:rowOff>171450</xdr:rowOff>
    </xdr:to>
    <xdr:pic>
      <xdr:nvPicPr>
        <xdr:cNvPr id="17" name="Attēls 16"/>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660" t="3896" r="6458" b="2727"/>
        <a:stretch/>
      </xdr:blipFill>
      <xdr:spPr>
        <a:xfrm>
          <a:off x="4276725" y="10953750"/>
          <a:ext cx="4743450" cy="6848475"/>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
  <sheetViews>
    <sheetView tabSelected="1" zoomScale="90" zoomScaleNormal="90" workbookViewId="0">
      <selection activeCell="A2" sqref="A2:J2"/>
    </sheetView>
  </sheetViews>
  <sheetFormatPr defaultRowHeight="15" x14ac:dyDescent="0.25"/>
  <cols>
    <col min="1" max="1" width="5.140625" customWidth="1"/>
    <col min="2" max="2" width="19.7109375" customWidth="1"/>
    <col min="3" max="3" width="6.140625" customWidth="1"/>
    <col min="4" max="4" width="7.85546875" customWidth="1"/>
    <col min="5" max="5" width="10.7109375" customWidth="1"/>
    <col min="6" max="6" width="11.140625" customWidth="1"/>
    <col min="7" max="7" width="11.28515625" customWidth="1"/>
    <col min="8" max="9" width="10.5703125" customWidth="1"/>
    <col min="10" max="10" width="26.7109375" customWidth="1"/>
    <col min="11" max="11" width="8.28515625" customWidth="1"/>
    <col min="12" max="12" width="7.5703125" customWidth="1"/>
    <col min="13" max="13" width="22.28515625" customWidth="1"/>
    <col min="14" max="14" width="12.85546875" bestFit="1" customWidth="1"/>
    <col min="15" max="15" width="12.5703125" bestFit="1" customWidth="1"/>
  </cols>
  <sheetData>
    <row r="1" spans="1:15" ht="21.75" customHeight="1" x14ac:dyDescent="0.25">
      <c r="A1" s="1"/>
      <c r="B1" s="1"/>
      <c r="C1" s="1"/>
      <c r="D1" s="1"/>
      <c r="E1" s="1"/>
      <c r="F1" s="1"/>
      <c r="G1" s="1"/>
      <c r="H1" s="1"/>
      <c r="I1" s="1"/>
      <c r="K1" s="1"/>
      <c r="L1" s="1"/>
      <c r="M1" s="21" t="s">
        <v>54</v>
      </c>
    </row>
    <row r="2" spans="1:15" ht="56.25" customHeight="1" x14ac:dyDescent="0.25">
      <c r="A2" s="38" t="s">
        <v>55</v>
      </c>
      <c r="B2" s="38"/>
      <c r="C2" s="38"/>
      <c r="D2" s="38"/>
      <c r="E2" s="38"/>
      <c r="F2" s="38"/>
      <c r="G2" s="38"/>
      <c r="H2" s="38"/>
      <c r="I2" s="38"/>
      <c r="J2" s="38"/>
      <c r="K2" s="1"/>
      <c r="L2" s="36" t="s">
        <v>40</v>
      </c>
      <c r="M2" s="36"/>
      <c r="O2" s="2"/>
    </row>
    <row r="3" spans="1:15" ht="31.5" customHeight="1" x14ac:dyDescent="0.25">
      <c r="A3" s="34" t="s">
        <v>52</v>
      </c>
      <c r="B3" s="35"/>
      <c r="C3" s="35"/>
      <c r="D3" s="35"/>
      <c r="E3" s="35"/>
      <c r="F3" s="35"/>
      <c r="G3" s="35"/>
      <c r="H3" s="35"/>
      <c r="I3" s="35"/>
      <c r="J3" s="35"/>
      <c r="K3" s="35"/>
      <c r="L3" s="35"/>
      <c r="M3" s="35"/>
      <c r="O3" s="2"/>
    </row>
    <row r="4" spans="1:15" ht="15.75" x14ac:dyDescent="0.25">
      <c r="A4" s="3"/>
      <c r="O4" s="2"/>
    </row>
    <row r="5" spans="1:15" ht="20.25" customHeight="1" x14ac:dyDescent="0.25">
      <c r="A5" s="32" t="s">
        <v>3</v>
      </c>
      <c r="B5" s="32" t="s">
        <v>4</v>
      </c>
      <c r="C5" s="33" t="s">
        <v>5</v>
      </c>
      <c r="D5" s="33" t="s">
        <v>6</v>
      </c>
      <c r="E5" s="32" t="s">
        <v>7</v>
      </c>
      <c r="F5" s="32" t="s">
        <v>8</v>
      </c>
      <c r="G5" s="32"/>
      <c r="H5" s="32"/>
      <c r="I5" s="22"/>
      <c r="J5" s="32" t="s">
        <v>9</v>
      </c>
      <c r="K5" s="32" t="s">
        <v>10</v>
      </c>
      <c r="L5" s="32"/>
      <c r="M5" s="32" t="s">
        <v>11</v>
      </c>
    </row>
    <row r="6" spans="1:15" ht="49.5" customHeight="1" x14ac:dyDescent="0.25">
      <c r="A6" s="32"/>
      <c r="B6" s="32"/>
      <c r="C6" s="33"/>
      <c r="D6" s="33"/>
      <c r="E6" s="32"/>
      <c r="F6" s="4" t="s">
        <v>12</v>
      </c>
      <c r="G6" s="5" t="s">
        <v>13</v>
      </c>
      <c r="H6" s="4" t="s">
        <v>14</v>
      </c>
      <c r="I6" s="23" t="s">
        <v>53</v>
      </c>
      <c r="J6" s="32"/>
      <c r="K6" s="4" t="s">
        <v>15</v>
      </c>
      <c r="L6" s="4" t="s">
        <v>16</v>
      </c>
      <c r="M6" s="32"/>
    </row>
    <row r="7" spans="1:15" x14ac:dyDescent="0.25">
      <c r="A7" s="31" t="s">
        <v>25</v>
      </c>
      <c r="B7" s="31"/>
      <c r="C7" s="31"/>
      <c r="D7" s="31"/>
      <c r="E7" s="31"/>
      <c r="F7" s="31"/>
      <c r="G7" s="31"/>
      <c r="H7" s="31"/>
      <c r="I7" s="31"/>
      <c r="J7" s="31"/>
      <c r="K7" s="31"/>
      <c r="L7" s="31"/>
      <c r="M7" s="31"/>
    </row>
    <row r="8" spans="1:15" ht="110.25" customHeight="1" x14ac:dyDescent="0.25">
      <c r="A8" s="37" t="s">
        <v>47</v>
      </c>
      <c r="B8" s="37"/>
      <c r="C8" s="37"/>
      <c r="D8" s="37"/>
      <c r="E8" s="37"/>
      <c r="F8" s="37"/>
      <c r="G8" s="37"/>
      <c r="H8" s="37"/>
      <c r="I8" s="37"/>
      <c r="J8" s="37"/>
      <c r="K8" s="37"/>
      <c r="L8" s="37"/>
      <c r="M8" s="37"/>
    </row>
    <row r="9" spans="1:15" ht="124.5" customHeight="1" x14ac:dyDescent="0.25">
      <c r="A9" s="25" t="s">
        <v>50</v>
      </c>
      <c r="B9" s="26"/>
      <c r="C9" s="26"/>
      <c r="D9" s="26"/>
      <c r="E9" s="26"/>
      <c r="F9" s="26"/>
      <c r="G9" s="26"/>
      <c r="H9" s="26"/>
      <c r="I9" s="26"/>
      <c r="J9" s="26"/>
      <c r="K9" s="26"/>
      <c r="L9" s="26"/>
      <c r="M9" s="27"/>
    </row>
    <row r="10" spans="1:15" ht="159" customHeight="1" x14ac:dyDescent="0.25">
      <c r="A10" s="6">
        <v>1</v>
      </c>
      <c r="B10" s="6" t="s">
        <v>26</v>
      </c>
      <c r="C10" s="7" t="s">
        <v>27</v>
      </c>
      <c r="D10" s="7" t="s">
        <v>17</v>
      </c>
      <c r="E10" s="12">
        <f>E11+E12+E13+E14+E15+E16+E17</f>
        <v>3020432.6999999997</v>
      </c>
      <c r="F10" s="13">
        <f>E10-G10-H10-I10</f>
        <v>1010742.9877179996</v>
      </c>
      <c r="G10" s="14">
        <f>1740158.53</f>
        <v>1740158.53</v>
      </c>
      <c r="H10" s="12">
        <f>H11+H12+H13+H14+H15+H16+H17</f>
        <v>190883.89228200002</v>
      </c>
      <c r="I10" s="12">
        <f>I11+I12+I13+I14+I15+I16+I17</f>
        <v>78647.290000000008</v>
      </c>
      <c r="J10" s="6" t="s">
        <v>51</v>
      </c>
      <c r="K10" s="6" t="s">
        <v>21</v>
      </c>
      <c r="L10" s="6" t="s">
        <v>2</v>
      </c>
      <c r="M10" s="28" t="s">
        <v>48</v>
      </c>
      <c r="N10" s="8"/>
      <c r="O10" s="8"/>
    </row>
    <row r="11" spans="1:15" ht="45" x14ac:dyDescent="0.25">
      <c r="A11" s="15" t="s">
        <v>19</v>
      </c>
      <c r="B11" s="6" t="s">
        <v>28</v>
      </c>
      <c r="C11" s="7"/>
      <c r="D11" s="7"/>
      <c r="E11" s="12">
        <v>74570.37</v>
      </c>
      <c r="F11" s="17"/>
      <c r="G11" s="18">
        <f>E11*73.37%</f>
        <v>54712.280468999998</v>
      </c>
      <c r="H11" s="20"/>
      <c r="I11" s="20"/>
      <c r="J11" s="7" t="s">
        <v>29</v>
      </c>
      <c r="K11" s="6" t="s">
        <v>21</v>
      </c>
      <c r="L11" s="6" t="s">
        <v>18</v>
      </c>
      <c r="M11" s="29"/>
    </row>
    <row r="12" spans="1:15" ht="33.75" x14ac:dyDescent="0.25">
      <c r="A12" s="6" t="s">
        <v>20</v>
      </c>
      <c r="B12" s="6" t="s">
        <v>30</v>
      </c>
      <c r="C12" s="7"/>
      <c r="D12" s="7"/>
      <c r="E12" s="12">
        <v>1968865.91</v>
      </c>
      <c r="F12" s="17"/>
      <c r="G12" s="18">
        <f>(E12-18493.3-I12)*54.65%</f>
        <v>1022897.8873799999</v>
      </c>
      <c r="H12" s="20">
        <f>(E12-18493.3-I12)*8.13%</f>
        <v>152171.26851600001</v>
      </c>
      <c r="I12" s="24">
        <f>68890.5+9756.79</f>
        <v>78647.290000000008</v>
      </c>
      <c r="J12" s="6" t="s">
        <v>31</v>
      </c>
      <c r="K12" s="6" t="s">
        <v>18</v>
      </c>
      <c r="L12" s="6" t="s">
        <v>1</v>
      </c>
      <c r="M12" s="29"/>
    </row>
    <row r="13" spans="1:15" ht="22.5" x14ac:dyDescent="0.25">
      <c r="A13" s="6" t="s">
        <v>22</v>
      </c>
      <c r="B13" s="6" t="s">
        <v>32</v>
      </c>
      <c r="C13" s="7"/>
      <c r="D13" s="7"/>
      <c r="E13" s="12">
        <v>20859.82</v>
      </c>
      <c r="F13" s="17"/>
      <c r="G13" s="18">
        <f>E13*54.65%</f>
        <v>11399.89163</v>
      </c>
      <c r="H13" s="20">
        <f>E13*8.13%</f>
        <v>1695.9033660000002</v>
      </c>
      <c r="I13" s="20"/>
      <c r="J13" s="6" t="s">
        <v>33</v>
      </c>
      <c r="K13" s="6" t="s">
        <v>18</v>
      </c>
      <c r="L13" s="6" t="s">
        <v>0</v>
      </c>
      <c r="M13" s="29"/>
    </row>
    <row r="14" spans="1:15" ht="33.75" x14ac:dyDescent="0.25">
      <c r="A14" s="6" t="s">
        <v>23</v>
      </c>
      <c r="B14" s="6" t="s">
        <v>34</v>
      </c>
      <c r="C14" s="6"/>
      <c r="D14" s="6"/>
      <c r="E14" s="12">
        <f>7260+19260.5</f>
        <v>26520.5</v>
      </c>
      <c r="F14" s="17"/>
      <c r="G14" s="18">
        <f>E14*54.65%</f>
        <v>14493.45325</v>
      </c>
      <c r="H14" s="20">
        <f>E14*8.13%</f>
        <v>2156.1166500000004</v>
      </c>
      <c r="I14" s="20"/>
      <c r="J14" s="6" t="s">
        <v>35</v>
      </c>
      <c r="K14" s="6" t="s">
        <v>0</v>
      </c>
      <c r="L14" s="6" t="s">
        <v>1</v>
      </c>
      <c r="M14" s="29"/>
      <c r="O14" s="8"/>
    </row>
    <row r="15" spans="1:15" ht="56.25" x14ac:dyDescent="0.25">
      <c r="A15" s="6" t="s">
        <v>44</v>
      </c>
      <c r="B15" s="6" t="s">
        <v>42</v>
      </c>
      <c r="C15" s="6"/>
      <c r="D15" s="6"/>
      <c r="E15" s="12">
        <v>11979</v>
      </c>
      <c r="F15" s="17"/>
      <c r="G15" s="18">
        <f>E15*85%</f>
        <v>10182.15</v>
      </c>
      <c r="H15" s="20">
        <f>E15*3.75%</f>
        <v>449.21249999999998</v>
      </c>
      <c r="I15" s="20"/>
      <c r="J15" s="6" t="s">
        <v>43</v>
      </c>
      <c r="K15" s="6" t="s">
        <v>0</v>
      </c>
      <c r="L15" s="6" t="s">
        <v>1</v>
      </c>
      <c r="M15" s="29"/>
      <c r="N15" s="19"/>
      <c r="O15" s="8"/>
    </row>
    <row r="16" spans="1:15" ht="33.75" x14ac:dyDescent="0.25">
      <c r="A16" s="6" t="s">
        <v>45</v>
      </c>
      <c r="B16" s="6" t="s">
        <v>41</v>
      </c>
      <c r="C16" s="7"/>
      <c r="D16" s="7"/>
      <c r="E16" s="12">
        <v>904811.1</v>
      </c>
      <c r="F16" s="17"/>
      <c r="G16" s="18">
        <f>E16*85%</f>
        <v>769089.43499999994</v>
      </c>
      <c r="H16" s="20">
        <f t="shared" ref="H16:H17" si="0">E16*3.75%</f>
        <v>33930.416249999995</v>
      </c>
      <c r="I16" s="20"/>
      <c r="J16" s="6" t="s">
        <v>49</v>
      </c>
      <c r="K16" s="6" t="s">
        <v>1</v>
      </c>
      <c r="L16" s="6" t="s">
        <v>2</v>
      </c>
      <c r="M16" s="29"/>
    </row>
    <row r="17" spans="1:13" ht="33.75" x14ac:dyDescent="0.25">
      <c r="A17" s="6" t="s">
        <v>46</v>
      </c>
      <c r="B17" s="6" t="s">
        <v>36</v>
      </c>
      <c r="C17" s="6"/>
      <c r="D17" s="6"/>
      <c r="E17" s="12">
        <f>1815+11011</f>
        <v>12826</v>
      </c>
      <c r="F17" s="17"/>
      <c r="G17" s="18">
        <f>E17*85%</f>
        <v>10902.1</v>
      </c>
      <c r="H17" s="20">
        <f t="shared" si="0"/>
        <v>480.97499999999997</v>
      </c>
      <c r="I17" s="20"/>
      <c r="J17" s="6" t="s">
        <v>37</v>
      </c>
      <c r="K17" s="6" t="s">
        <v>1</v>
      </c>
      <c r="L17" s="6" t="s">
        <v>2</v>
      </c>
      <c r="M17" s="30"/>
    </row>
    <row r="18" spans="1:13" x14ac:dyDescent="0.25">
      <c r="B18" s="10" t="s">
        <v>24</v>
      </c>
    </row>
    <row r="19" spans="1:13" ht="14.25" customHeight="1" x14ac:dyDescent="0.25">
      <c r="A19" s="11" t="s">
        <v>38</v>
      </c>
      <c r="B19" s="10"/>
      <c r="C19" s="9"/>
      <c r="D19" s="9"/>
      <c r="E19" s="11"/>
      <c r="J19" s="16" t="s">
        <v>39</v>
      </c>
      <c r="L19" s="9"/>
    </row>
    <row r="32" spans="1:13" ht="14.25" customHeight="1" x14ac:dyDescent="0.25"/>
  </sheetData>
  <mergeCells count="16">
    <mergeCell ref="A3:M3"/>
    <mergeCell ref="J5:J6"/>
    <mergeCell ref="L2:M2"/>
    <mergeCell ref="A8:M8"/>
    <mergeCell ref="A2:J2"/>
    <mergeCell ref="A9:M9"/>
    <mergeCell ref="M10:M17"/>
    <mergeCell ref="A7:M7"/>
    <mergeCell ref="K5:L5"/>
    <mergeCell ref="M5:M6"/>
    <mergeCell ref="A5:A6"/>
    <mergeCell ref="B5:B6"/>
    <mergeCell ref="C5:C6"/>
    <mergeCell ref="D5:D6"/>
    <mergeCell ref="E5:E6"/>
    <mergeCell ref="F5:H5"/>
  </mergeCells>
  <pageMargins left="0.7" right="0.7" top="0.75" bottom="0.75" header="0.3" footer="0.3"/>
  <pageSetup paperSize="9" scale="8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Sadaļa SAM 5.6.2.</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Taņa Āboliņa</dc:creator>
  <cp:lastModifiedBy>Dace Tauriņa</cp:lastModifiedBy>
  <cp:lastPrinted>2021-06-15T10:45:17Z</cp:lastPrinted>
  <dcterms:created xsi:type="dcterms:W3CDTF">2018-01-25T09:17:18Z</dcterms:created>
  <dcterms:modified xsi:type="dcterms:W3CDTF">2021-06-17T13:11:28Z</dcterms:modified>
</cp:coreProperties>
</file>