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1-2\07.10.2021\"/>
    </mc:Choice>
  </mc:AlternateContent>
  <bookViews>
    <workbookView xWindow="0" yWindow="0" windowWidth="28800" windowHeight="11835"/>
  </bookViews>
  <sheets>
    <sheet name="Pielikums 2" sheetId="1" r:id="rId1"/>
  </sheets>
  <definedNames>
    <definedName name="_xlnm.Print_Area" localSheetId="0">'Pielikums 2'!$A$1:$N$27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J14" i="1" s="1"/>
  <c r="I15" i="1"/>
  <c r="J15" i="1" s="1"/>
  <c r="I13" i="1"/>
  <c r="J13" i="1" s="1"/>
  <c r="C16" i="1"/>
  <c r="K16" i="1" l="1"/>
  <c r="F13" i="1"/>
  <c r="F14" i="1" l="1"/>
  <c r="H14" i="1" s="1"/>
  <c r="F15" i="1"/>
  <c r="H15" i="1" s="1"/>
  <c r="L15" i="1" l="1"/>
  <c r="M15" i="1" s="1"/>
  <c r="N15" i="1" s="1"/>
  <c r="L14" i="1"/>
  <c r="M14" i="1" s="1"/>
  <c r="J16" i="1"/>
  <c r="I16" i="1"/>
  <c r="N14" i="1" l="1"/>
  <c r="H13" i="1" l="1"/>
  <c r="L13" i="1" l="1"/>
  <c r="M13" i="1" s="1"/>
  <c r="N13" i="1" s="1"/>
  <c r="N16" i="1" s="1"/>
  <c r="H16" i="1"/>
  <c r="F16" i="1"/>
  <c r="M16" i="1" l="1"/>
  <c r="H20" i="1"/>
  <c r="H21" i="1" s="1"/>
  <c r="N18" i="1" l="1"/>
  <c r="L16" i="1" l="1"/>
</calcChain>
</file>

<file path=xl/sharedStrings.xml><?xml version="1.0" encoding="utf-8"?>
<sst xmlns="http://schemas.openxmlformats.org/spreadsheetml/2006/main" count="29" uniqueCount="29">
  <si>
    <t>Nr.p.k.</t>
  </si>
  <si>
    <t>Iestādes nosaukums</t>
  </si>
  <si>
    <t>Koefic.</t>
  </si>
  <si>
    <t>Bērnu skaits uz 1 likmi</t>
  </si>
  <si>
    <t>Likmju skaits</t>
  </si>
  <si>
    <t xml:space="preserve"> Mēnesī</t>
  </si>
  <si>
    <t>Salacgrīvas PII "Vilnītis"</t>
  </si>
  <si>
    <t>2.</t>
  </si>
  <si>
    <t>3.</t>
  </si>
  <si>
    <t>Kopā</t>
  </si>
  <si>
    <t>mērķdotācija</t>
  </si>
  <si>
    <t>mēneši</t>
  </si>
  <si>
    <t>Salacgrīvas novada domes priekšsēdētājs</t>
  </si>
  <si>
    <t>Darba samaksai (tarif.summa) euro</t>
  </si>
  <si>
    <t>Logopēda likmes</t>
  </si>
  <si>
    <t>Finansējums logopēdam</t>
  </si>
  <si>
    <t xml:space="preserve">Kopā mēnesī euro </t>
  </si>
  <si>
    <t>PIELIKUMS Nr.2</t>
  </si>
  <si>
    <t>Kr. Valdemāra Ainažu pamatskolas PII grupas</t>
  </si>
  <si>
    <t>Liepupes pamatskola</t>
  </si>
  <si>
    <t xml:space="preserve">Kopā iestādei 4 mēnešiem </t>
  </si>
  <si>
    <t>NORMĒTAIS Bērnu skaits no 5 gad.vec.</t>
  </si>
  <si>
    <t>VSA oblig.iemaksa euro 23,59%</t>
  </si>
  <si>
    <t>Piemaksām par 1.,2.,3. kv.pak. un likmes palielināšanai līdz 3%</t>
  </si>
  <si>
    <t>Mērķdotācijas aprēķins bērnu no piecu gadu vecuma izglītošanā nodarbināto  pedagogu darba samaksai un valsts sociālās apdrošināšanas obligātajām iemaksām no 2021.gada 1.septembra līdz 2021.gada 31.decembrim</t>
  </si>
  <si>
    <t xml:space="preserve">Limbažu novada domes
</t>
  </si>
  <si>
    <t>Zemākā algas likme euro</t>
  </si>
  <si>
    <t>07.10.2021. sēdes lēmumam Nr.347</t>
  </si>
  <si>
    <t>(protokols Nr.7, 1.§)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</si>
</sst>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00_-;\-* #,##0.000000_-;_-* &quot;-&quot;??_-;_-@_-"/>
    <numFmt numFmtId="165" formatCode="0.000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2"/>
      <name val="Times New Roman"/>
      <family val="1"/>
      <charset val="186"/>
    </font>
    <font>
      <sz val="14"/>
      <color indexed="8"/>
      <name val="Times New Roman"/>
      <family val="1"/>
      <charset val="186"/>
    </font>
    <font>
      <sz val="11"/>
      <color rgb="FF006100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name val="Times New Roman"/>
      <family val="1"/>
      <charset val="186"/>
    </font>
    <font>
      <b/>
      <sz val="14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8" fillId="8" borderId="0" applyNumberFormat="0" applyBorder="0" applyAlignment="0" applyProtection="0"/>
    <xf numFmtId="43" fontId="5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2" fontId="2" fillId="4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165" fontId="1" fillId="0" borderId="0" xfId="0" applyNumberFormat="1" applyFont="1"/>
    <xf numFmtId="43" fontId="3" fillId="7" borderId="0" xfId="0" applyNumberFormat="1" applyFont="1" applyFill="1"/>
    <xf numFmtId="164" fontId="1" fillId="7" borderId="0" xfId="0" applyNumberFormat="1" applyFont="1" applyFill="1"/>
    <xf numFmtId="0" fontId="7" fillId="0" borderId="0" xfId="0" applyFont="1"/>
    <xf numFmtId="165" fontId="2" fillId="5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/>
    <xf numFmtId="43" fontId="9" fillId="6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9" fillId="8" borderId="1" xfId="2" applyNumberFormat="1" applyFont="1" applyBorder="1" applyAlignment="1">
      <alignment horizontal="center" vertical="center"/>
    </xf>
    <xf numFmtId="0" fontId="6" fillId="0" borderId="0" xfId="0" applyFont="1"/>
    <xf numFmtId="2" fontId="0" fillId="0" borderId="0" xfId="0" applyNumberFormat="1" applyAlignment="1">
      <alignment vertical="center"/>
    </xf>
    <xf numFmtId="11" fontId="1" fillId="0" borderId="0" xfId="0" applyNumberFormat="1" applyFont="1"/>
    <xf numFmtId="0" fontId="10" fillId="0" borderId="0" xfId="0" applyFont="1" applyAlignment="1">
      <alignment vertical="top"/>
    </xf>
    <xf numFmtId="43" fontId="6" fillId="2" borderId="1" xfId="1" applyNumberFormat="1" applyFont="1" applyFill="1" applyBorder="1" applyAlignment="1">
      <alignment horizontal="center" vertical="center"/>
    </xf>
    <xf numFmtId="43" fontId="6" fillId="2" borderId="2" xfId="1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9" fillId="8" borderId="2" xfId="2" applyFont="1" applyBorder="1" applyAlignment="1">
      <alignment horizontal="center" vertical="center" wrapText="1"/>
    </xf>
    <xf numFmtId="0" fontId="9" fillId="8" borderId="3" xfId="2" applyFont="1" applyBorder="1" applyAlignment="1">
      <alignment horizontal="center" vertical="center" wrapText="1"/>
    </xf>
    <xf numFmtId="0" fontId="9" fillId="8" borderId="4" xfId="2" applyFont="1" applyBorder="1" applyAlignment="1">
      <alignment horizontal="center" vertical="center" wrapText="1"/>
    </xf>
    <xf numFmtId="0" fontId="13" fillId="0" borderId="0" xfId="0" applyFont="1" applyAlignment="1">
      <alignment horizontal="center" vertical="justify"/>
    </xf>
    <xf numFmtId="0" fontId="1" fillId="0" borderId="1" xfId="0" applyFont="1" applyBorder="1" applyAlignment="1">
      <alignment horizontal="center" vertical="center" wrapText="1"/>
    </xf>
  </cellXfs>
  <cellStyles count="4">
    <cellStyle name="Comma 2" xfId="3"/>
    <cellStyle name="Komats" xfId="1" builtinId="3"/>
    <cellStyle name="Labs" xfId="2" builtinId="26"/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="69" zoomScaleNormal="69" workbookViewId="0">
      <selection activeCell="A4" sqref="A4:N4"/>
    </sheetView>
  </sheetViews>
  <sheetFormatPr defaultColWidth="9.140625" defaultRowHeight="15" x14ac:dyDescent="0.25"/>
  <cols>
    <col min="1" max="2" width="10.140625" style="1" customWidth="1"/>
    <col min="3" max="3" width="10.5703125" style="1" customWidth="1"/>
    <col min="4" max="14" width="10.140625" style="1" customWidth="1"/>
    <col min="15" max="16384" width="9.140625" style="1"/>
  </cols>
  <sheetData>
    <row r="1" spans="1:14" ht="16.5" customHeight="1" x14ac:dyDescent="0.3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 ht="15.75" customHeight="1" x14ac:dyDescent="0.25">
      <c r="A2" s="42" t="s">
        <v>25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ht="15.75" x14ac:dyDescent="0.25">
      <c r="A3" s="44" t="s">
        <v>27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ht="15.75" x14ac:dyDescent="0.25">
      <c r="A4" s="44" t="s">
        <v>28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4" ht="15.75" x14ac:dyDescent="0.25">
      <c r="A5" s="24"/>
      <c r="B5" s="24"/>
      <c r="C5" s="24"/>
      <c r="D5" s="28"/>
      <c r="E5" s="28"/>
      <c r="F5" s="35"/>
      <c r="G5" s="35"/>
      <c r="H5" s="35"/>
      <c r="I5" s="35"/>
      <c r="J5" s="35"/>
      <c r="K5" s="35"/>
      <c r="L5" s="35"/>
      <c r="M5" s="35"/>
      <c r="N5" s="35"/>
    </row>
    <row r="6" spans="1:14" ht="38.25" customHeight="1" x14ac:dyDescent="0.25">
      <c r="A6" s="57" t="s">
        <v>24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24"/>
    </row>
    <row r="8" spans="1:14" hidden="1" x14ac:dyDescent="0.25"/>
    <row r="9" spans="1:14" x14ac:dyDescent="0.25">
      <c r="A9" s="58" t="s">
        <v>0</v>
      </c>
      <c r="B9" s="58" t="s">
        <v>1</v>
      </c>
      <c r="C9" s="40" t="s">
        <v>21</v>
      </c>
      <c r="D9" s="40" t="s">
        <v>2</v>
      </c>
      <c r="E9" s="40" t="s">
        <v>3</v>
      </c>
      <c r="F9" s="40" t="s">
        <v>4</v>
      </c>
      <c r="G9" s="40" t="s">
        <v>26</v>
      </c>
      <c r="H9" s="41" t="s">
        <v>5</v>
      </c>
      <c r="I9" s="41"/>
      <c r="J9" s="41"/>
      <c r="K9" s="41"/>
      <c r="L9" s="41"/>
      <c r="M9" s="41"/>
      <c r="N9" s="54" t="s">
        <v>20</v>
      </c>
    </row>
    <row r="10" spans="1:14" ht="18" customHeight="1" x14ac:dyDescent="0.25">
      <c r="A10" s="58"/>
      <c r="B10" s="58"/>
      <c r="C10" s="40"/>
      <c r="D10" s="40"/>
      <c r="E10" s="40"/>
      <c r="F10" s="40"/>
      <c r="G10" s="40"/>
      <c r="H10" s="49" t="s">
        <v>13</v>
      </c>
      <c r="I10" s="51" t="s">
        <v>14</v>
      </c>
      <c r="J10" s="51" t="s">
        <v>15</v>
      </c>
      <c r="K10" s="46" t="s">
        <v>23</v>
      </c>
      <c r="L10" s="40" t="s">
        <v>22</v>
      </c>
      <c r="M10" s="50" t="s">
        <v>16</v>
      </c>
      <c r="N10" s="55"/>
    </row>
    <row r="11" spans="1:14" x14ac:dyDescent="0.25">
      <c r="A11" s="58"/>
      <c r="B11" s="58"/>
      <c r="C11" s="40"/>
      <c r="D11" s="40"/>
      <c r="E11" s="40"/>
      <c r="F11" s="40"/>
      <c r="G11" s="40"/>
      <c r="H11" s="49"/>
      <c r="I11" s="52"/>
      <c r="J11" s="52"/>
      <c r="K11" s="47"/>
      <c r="L11" s="40"/>
      <c r="M11" s="50"/>
      <c r="N11" s="55"/>
    </row>
    <row r="12" spans="1:14" ht="99" customHeight="1" x14ac:dyDescent="0.25">
      <c r="A12" s="58"/>
      <c r="B12" s="58"/>
      <c r="C12" s="40"/>
      <c r="D12" s="40"/>
      <c r="E12" s="40"/>
      <c r="F12" s="40"/>
      <c r="G12" s="40"/>
      <c r="H12" s="49"/>
      <c r="I12" s="53"/>
      <c r="J12" s="53"/>
      <c r="K12" s="48"/>
      <c r="L12" s="40"/>
      <c r="M12" s="50"/>
      <c r="N12" s="56"/>
    </row>
    <row r="13" spans="1:14" ht="51" customHeight="1" x14ac:dyDescent="0.25">
      <c r="A13" s="2">
        <v>1</v>
      </c>
      <c r="B13" s="26" t="s">
        <v>6</v>
      </c>
      <c r="C13" s="2">
        <v>73</v>
      </c>
      <c r="D13" s="2">
        <v>1</v>
      </c>
      <c r="E13" s="2">
        <v>11.5</v>
      </c>
      <c r="F13" s="6">
        <f>ROUND((C13/E13*D13),3)</f>
        <v>6.3479999999999999</v>
      </c>
      <c r="G13" s="5">
        <v>872</v>
      </c>
      <c r="H13" s="3">
        <f>ROUND((F13*G13),2)</f>
        <v>5535.46</v>
      </c>
      <c r="I13" s="20">
        <f>ROUND((69/200),3)</f>
        <v>0.34499999999999997</v>
      </c>
      <c r="J13" s="4">
        <f>ROUND((I13*830),2)</f>
        <v>286.35000000000002</v>
      </c>
      <c r="K13" s="32">
        <v>174.65</v>
      </c>
      <c r="L13" s="5">
        <f>ROUND((SUM(H13+J13+K13)*23.59%),2)</f>
        <v>1414.56</v>
      </c>
      <c r="M13" s="34">
        <f>ROUND((H13+J13+L13+K13),2)+0.1</f>
        <v>7411.1200000000008</v>
      </c>
      <c r="N13" s="27">
        <f>ROUND((M13*4),0)</f>
        <v>29644</v>
      </c>
    </row>
    <row r="14" spans="1:14" ht="69.95" customHeight="1" x14ac:dyDescent="0.25">
      <c r="A14" s="7" t="s">
        <v>7</v>
      </c>
      <c r="B14" s="22" t="s">
        <v>18</v>
      </c>
      <c r="C14" s="2">
        <v>14</v>
      </c>
      <c r="D14" s="2">
        <v>1</v>
      </c>
      <c r="E14" s="2">
        <v>11.5</v>
      </c>
      <c r="F14" s="6">
        <f>ROUND((C14/E14*D14),3)</f>
        <v>1.2170000000000001</v>
      </c>
      <c r="G14" s="5">
        <v>872</v>
      </c>
      <c r="H14" s="3">
        <f>ROUND((F14*G14),2)</f>
        <v>1061.22</v>
      </c>
      <c r="I14" s="20">
        <f>ROUND((SUM(C14)/200),3)</f>
        <v>7.0000000000000007E-2</v>
      </c>
      <c r="J14" s="4">
        <f t="shared" ref="J14:J15" si="0">ROUND((I14*830),2)</f>
        <v>58.1</v>
      </c>
      <c r="K14" s="32">
        <v>33.58</v>
      </c>
      <c r="L14" s="5">
        <f t="shared" ref="L14:L15" si="1">ROUND((SUM(H14+J14+K14)*23.59%),2)</f>
        <v>271.97000000000003</v>
      </c>
      <c r="M14" s="34">
        <f>ROUND((H14+J14+L14+K14),2)+0.1</f>
        <v>1424.9699999999998</v>
      </c>
      <c r="N14" s="27">
        <f>ROUND((M14*4),0)</f>
        <v>5700</v>
      </c>
    </row>
    <row r="15" spans="1:14" ht="32.25" customHeight="1" x14ac:dyDescent="0.25">
      <c r="A15" s="8" t="s">
        <v>8</v>
      </c>
      <c r="B15" s="23" t="s">
        <v>19</v>
      </c>
      <c r="C15" s="9">
        <v>21</v>
      </c>
      <c r="D15" s="9">
        <v>1</v>
      </c>
      <c r="E15" s="9">
        <v>11.5</v>
      </c>
      <c r="F15" s="10">
        <f>ROUND((C15/E15*D15),3)</f>
        <v>1.8260000000000001</v>
      </c>
      <c r="G15" s="5">
        <v>872</v>
      </c>
      <c r="H15" s="11">
        <f>ROUND((F15*G15),2)</f>
        <v>1592.27</v>
      </c>
      <c r="I15" s="20">
        <f>ROUND((SUM(C15)/200),3)</f>
        <v>0.105</v>
      </c>
      <c r="J15" s="4">
        <f t="shared" si="0"/>
        <v>87.15</v>
      </c>
      <c r="K15" s="33">
        <v>50.38</v>
      </c>
      <c r="L15" s="5">
        <f t="shared" si="1"/>
        <v>408.06</v>
      </c>
      <c r="M15" s="34">
        <f>ROUND((H15+J15+L15+K15),2)+0.1</f>
        <v>2137.96</v>
      </c>
      <c r="N15" s="27">
        <f>ROUND((M15*4),0)</f>
        <v>8552</v>
      </c>
    </row>
    <row r="16" spans="1:14" ht="14.25" customHeight="1" x14ac:dyDescent="0.25">
      <c r="A16" s="2"/>
      <c r="B16" s="12" t="s">
        <v>9</v>
      </c>
      <c r="C16" s="13">
        <f>C13+C14+C15</f>
        <v>108</v>
      </c>
      <c r="D16" s="12">
        <v>1</v>
      </c>
      <c r="E16" s="12">
        <v>11.5</v>
      </c>
      <c r="F16" s="13">
        <f>F13+F14+F15</f>
        <v>9.391</v>
      </c>
      <c r="G16" s="5">
        <v>872</v>
      </c>
      <c r="H16" s="3">
        <f>SUM(H13:H15)</f>
        <v>8188.9500000000007</v>
      </c>
      <c r="I16" s="21">
        <f>SUM(I13:I15)</f>
        <v>0.52</v>
      </c>
      <c r="J16" s="4">
        <f>SUM(J13:J15)</f>
        <v>431.6</v>
      </c>
      <c r="K16" s="25">
        <f>SUM(K13:K15)</f>
        <v>258.61</v>
      </c>
      <c r="L16" s="14">
        <f>SUM(L13:L15)</f>
        <v>2094.59</v>
      </c>
      <c r="M16" s="34">
        <f>SUM(M13+M14+M15)</f>
        <v>10974.05</v>
      </c>
      <c r="N16" s="27">
        <f>N13+N14+N15</f>
        <v>43896</v>
      </c>
    </row>
    <row r="17" spans="1:18" ht="19.5" hidden="1" customHeight="1" x14ac:dyDescent="0.25">
      <c r="G17" s="5">
        <v>872</v>
      </c>
      <c r="N17" s="1">
        <v>30740</v>
      </c>
    </row>
    <row r="18" spans="1:18" ht="13.5" hidden="1" customHeight="1" x14ac:dyDescent="0.25">
      <c r="G18" s="5">
        <v>872</v>
      </c>
      <c r="H18" s="15">
        <v>30740</v>
      </c>
      <c r="I18" s="15" t="s">
        <v>10</v>
      </c>
      <c r="J18" s="15"/>
      <c r="K18" s="15"/>
      <c r="N18" s="15">
        <f>N17-N16</f>
        <v>-13156</v>
      </c>
    </row>
    <row r="19" spans="1:18" ht="15" hidden="1" customHeight="1" x14ac:dyDescent="0.25">
      <c r="G19" s="5">
        <v>872</v>
      </c>
      <c r="H19" s="1">
        <v>4</v>
      </c>
      <c r="I19" s="1" t="s">
        <v>11</v>
      </c>
      <c r="N19" s="16"/>
    </row>
    <row r="20" spans="1:18" ht="16.5" hidden="1" customHeight="1" x14ac:dyDescent="0.25">
      <c r="G20" s="5">
        <v>872</v>
      </c>
      <c r="H20" s="17" t="e">
        <f>(H18-(#REF!+H16*1.2359*H19))/H19/1.2359</f>
        <v>#REF!</v>
      </c>
    </row>
    <row r="21" spans="1:18" ht="15.75" hidden="1" customHeight="1" x14ac:dyDescent="0.25">
      <c r="G21" s="5">
        <v>872</v>
      </c>
      <c r="H21" s="18" t="e">
        <f>H20/H16</f>
        <v>#REF!</v>
      </c>
    </row>
    <row r="22" spans="1:18" ht="7.5" hidden="1" customHeight="1" x14ac:dyDescent="0.25">
      <c r="G22" s="5">
        <v>872</v>
      </c>
    </row>
    <row r="23" spans="1:18" x14ac:dyDescent="0.25">
      <c r="J23" s="45"/>
      <c r="K23" s="45"/>
      <c r="L23" s="45"/>
    </row>
    <row r="24" spans="1:18" x14ac:dyDescent="0.25">
      <c r="A24" s="36"/>
      <c r="B24" s="36"/>
      <c r="C24" s="36"/>
    </row>
    <row r="25" spans="1:18" x14ac:dyDescent="0.25">
      <c r="A25" s="37"/>
      <c r="B25" s="37"/>
      <c r="R25" s="31"/>
    </row>
    <row r="27" spans="1:18" ht="18.75" x14ac:dyDescent="0.3">
      <c r="A27" s="38"/>
      <c r="B27" s="38"/>
      <c r="C27" s="38"/>
      <c r="D27" s="38"/>
      <c r="E27" s="38"/>
      <c r="F27" s="19"/>
      <c r="G27" s="19"/>
      <c r="H27" s="19"/>
      <c r="I27" s="19"/>
      <c r="J27" s="39"/>
      <c r="K27" s="39"/>
      <c r="L27" s="19"/>
      <c r="M27" s="19"/>
    </row>
    <row r="28" spans="1:18" ht="18.75" hidden="1" x14ac:dyDescent="0.3">
      <c r="A28" s="19"/>
      <c r="B28" s="19" t="s">
        <v>12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</row>
    <row r="31" spans="1:18" x14ac:dyDescent="0.25">
      <c r="H31" s="29"/>
    </row>
    <row r="32" spans="1:18" x14ac:dyDescent="0.25">
      <c r="I32" s="30"/>
    </row>
  </sheetData>
  <mergeCells count="25">
    <mergeCell ref="A1:N1"/>
    <mergeCell ref="A2:N2"/>
    <mergeCell ref="A3:N3"/>
    <mergeCell ref="A4:N4"/>
    <mergeCell ref="J23:L23"/>
    <mergeCell ref="K10:K12"/>
    <mergeCell ref="H10:H12"/>
    <mergeCell ref="L10:L12"/>
    <mergeCell ref="M10:M12"/>
    <mergeCell ref="I10:I12"/>
    <mergeCell ref="J10:J12"/>
    <mergeCell ref="N9:N12"/>
    <mergeCell ref="A6:M6"/>
    <mergeCell ref="A9:A12"/>
    <mergeCell ref="B9:B12"/>
    <mergeCell ref="C9:C12"/>
    <mergeCell ref="A24:C24"/>
    <mergeCell ref="A25:B25"/>
    <mergeCell ref="A27:E27"/>
    <mergeCell ref="J27:K27"/>
    <mergeCell ref="D9:D12"/>
    <mergeCell ref="E9:E12"/>
    <mergeCell ref="F9:F12"/>
    <mergeCell ref="G9:G12"/>
    <mergeCell ref="H9:M9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Pielikums 2</vt:lpstr>
      <vt:lpstr>'Pielikums 2'!Drukas_apgabals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Dace Tauriņa</cp:lastModifiedBy>
  <cp:lastPrinted>2021-10-08T08:09:34Z</cp:lastPrinted>
  <dcterms:created xsi:type="dcterms:W3CDTF">2013-09-30T11:15:12Z</dcterms:created>
  <dcterms:modified xsi:type="dcterms:W3CDTF">2021-10-08T08:10:01Z</dcterms:modified>
</cp:coreProperties>
</file>