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ace.taurina\Nextcloud\Administratīvās nodalas dokumenti\PROTOKOLI_KOMITEJAS_DOMES_SEDES\Sēžu sagatavošana\Domes sēde\2021-2\07.10.2021\"/>
    </mc:Choice>
  </mc:AlternateContent>
  <bookViews>
    <workbookView xWindow="0" yWindow="0" windowWidth="28800" windowHeight="11835"/>
  </bookViews>
  <sheets>
    <sheet name="Pielikums 1" sheetId="1" r:id="rId1"/>
  </sheets>
  <definedNames>
    <definedName name="_xlnm.Print_Area" localSheetId="0">'Pielikums 1'!$A$1:$J$25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1" l="1"/>
  <c r="E12" i="1" s="1"/>
  <c r="F12" i="1" s="1"/>
  <c r="D13" i="1"/>
  <c r="E13" i="1" s="1"/>
  <c r="F13" i="1" s="1"/>
  <c r="D14" i="1"/>
  <c r="E14" i="1" s="1"/>
  <c r="F14" i="1" s="1"/>
  <c r="D15" i="1"/>
  <c r="E15" i="1" s="1"/>
  <c r="F15" i="1" s="1"/>
  <c r="D16" i="1"/>
  <c r="E16" i="1" s="1"/>
  <c r="F16" i="1" s="1"/>
  <c r="D11" i="1"/>
  <c r="E11" i="1" s="1"/>
  <c r="F11" i="1" l="1"/>
  <c r="G11" i="1" s="1"/>
  <c r="E17" i="1"/>
  <c r="R12" i="1"/>
  <c r="S12" i="1"/>
  <c r="R13" i="1"/>
  <c r="S13" i="1" s="1"/>
  <c r="R14" i="1"/>
  <c r="S14" i="1" s="1"/>
  <c r="R15" i="1"/>
  <c r="S15" i="1" s="1"/>
  <c r="R16" i="1"/>
  <c r="S16" i="1" s="1"/>
  <c r="R11" i="1"/>
  <c r="S11" i="1" s="1"/>
  <c r="T11" i="1" l="1"/>
  <c r="U11" i="1" s="1"/>
  <c r="T12" i="1"/>
  <c r="U12" i="1" s="1"/>
  <c r="T16" i="1"/>
  <c r="U16" i="1" s="1"/>
  <c r="T15" i="1"/>
  <c r="U15" i="1" s="1"/>
  <c r="T14" i="1"/>
  <c r="U14" i="1" s="1"/>
  <c r="T13" i="1"/>
  <c r="U13" i="1" s="1"/>
  <c r="G12" i="1" l="1"/>
  <c r="I12" i="1" s="1"/>
  <c r="G13" i="1"/>
  <c r="I13" i="1" s="1"/>
  <c r="G14" i="1" l="1"/>
  <c r="I14" i="1" s="1"/>
  <c r="J13" i="1"/>
  <c r="J12" i="1"/>
  <c r="G16" i="1"/>
  <c r="I16" i="1" s="1"/>
  <c r="O12" i="1"/>
  <c r="P12" i="1" s="1"/>
  <c r="O13" i="1"/>
  <c r="P13" i="1" s="1"/>
  <c r="O14" i="1"/>
  <c r="P14" i="1" s="1"/>
  <c r="O15" i="1"/>
  <c r="P15" i="1" s="1"/>
  <c r="O11" i="1"/>
  <c r="P11" i="1" s="1"/>
  <c r="G15" i="1"/>
  <c r="I15" i="1" s="1"/>
  <c r="J14" i="1" l="1"/>
  <c r="J16" i="1"/>
  <c r="J15" i="1"/>
  <c r="K12" i="1" l="1"/>
  <c r="L13" i="1" l="1"/>
  <c r="H13" i="1"/>
  <c r="K13" i="1"/>
  <c r="L12" i="1" l="1"/>
  <c r="H12" i="1"/>
  <c r="F17" i="1" l="1"/>
  <c r="K11" i="1"/>
  <c r="K16" i="1" s="1"/>
  <c r="I11" i="1"/>
  <c r="G17" i="1" l="1"/>
  <c r="I17" i="1"/>
  <c r="H11" i="1"/>
  <c r="H17" i="1" s="1"/>
  <c r="J11" i="1"/>
  <c r="J17" i="1" l="1"/>
  <c r="L11" i="1"/>
  <c r="L16" i="1" s="1"/>
</calcChain>
</file>

<file path=xl/sharedStrings.xml><?xml version="1.0" encoding="utf-8"?>
<sst xmlns="http://schemas.openxmlformats.org/spreadsheetml/2006/main" count="31" uniqueCount="31">
  <si>
    <t>Nr.p.k.</t>
  </si>
  <si>
    <t>Iestādes nosaukums</t>
  </si>
  <si>
    <t xml:space="preserve"> Mēnesī</t>
  </si>
  <si>
    <t>Kopā iestādei 3 mēnešiem</t>
  </si>
  <si>
    <t>Pavisam</t>
  </si>
  <si>
    <t xml:space="preserve">Decembra </t>
  </si>
  <si>
    <t>kopā 3</t>
  </si>
  <si>
    <t>mēnesī</t>
  </si>
  <si>
    <t>mēnešos</t>
  </si>
  <si>
    <t>Salacgrīvas vidusskola</t>
  </si>
  <si>
    <t>Kopā</t>
  </si>
  <si>
    <t>PII Vilnītis</t>
  </si>
  <si>
    <t>Dagnis Straubergs</t>
  </si>
  <si>
    <t>Darba samaksai (tarif.summa) euro</t>
  </si>
  <si>
    <t>VSA oblig.iemaksa euro</t>
  </si>
  <si>
    <t>Kopā mēnesī euro</t>
  </si>
  <si>
    <t>Kopā 12 mēnešos euro</t>
  </si>
  <si>
    <t>PIELIKUMS Nr.4</t>
  </si>
  <si>
    <t>Mākslas skola</t>
  </si>
  <si>
    <t>4.</t>
  </si>
  <si>
    <t>1.</t>
  </si>
  <si>
    <t>2.</t>
  </si>
  <si>
    <t>3.</t>
  </si>
  <si>
    <t>5.</t>
  </si>
  <si>
    <t>6.</t>
  </si>
  <si>
    <t>Mūzikas skola</t>
  </si>
  <si>
    <t>Kopā 4 mēnešos euro</t>
  </si>
  <si>
    <t>Liepupes pamatskola kopā ar pirmskolas grupām</t>
  </si>
  <si>
    <t>Kr.Valdemāra Ainažu pamatskola ar pirmsskolas grupām</t>
  </si>
  <si>
    <t>Pašvaldības finansēto interešu izglītības programmu pedagogu darba samaksai  un valsts sociālās apdrošināšanas obligātajām iemaksām no 2021.gada 1.septembra līdz 2021.gada 31.decembrim</t>
  </si>
  <si>
    <t>Limbažu novada domes 
07.10.2021. sēdes lēmumam Nr.347 
(protokols Nr.7, 1.§)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</si>
</sst>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186"/>
      <scheme val="minor"/>
    </font>
    <font>
      <sz val="11"/>
      <color indexed="8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b/>
      <sz val="14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b/>
      <sz val="11"/>
      <color indexed="10"/>
      <name val="Times New Roman"/>
      <family val="1"/>
      <charset val="186"/>
    </font>
    <font>
      <sz val="11"/>
      <color indexed="10"/>
      <name val="Times New Roman"/>
      <family val="1"/>
      <charset val="186"/>
    </font>
    <font>
      <sz val="12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1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color rgb="FF006100"/>
      <name val="Calibri"/>
      <family val="2"/>
      <charset val="186"/>
      <scheme val="minor"/>
    </font>
    <font>
      <sz val="10"/>
      <name val="Times New Roman"/>
      <family val="1"/>
      <charset val="186"/>
    </font>
    <font>
      <b/>
      <sz val="11"/>
      <name val="Times New Roman"/>
      <family val="1"/>
      <charset val="186"/>
    </font>
    <font>
      <sz val="12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C6EFCE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3" fillId="4" borderId="0" applyNumberFormat="0" applyBorder="0" applyAlignment="0" applyProtection="0"/>
  </cellStyleXfs>
  <cellXfs count="62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1" xfId="0" applyFont="1" applyFill="1" applyBorder="1"/>
    <xf numFmtId="0" fontId="1" fillId="0" borderId="3" xfId="0" applyFont="1" applyBorder="1"/>
    <xf numFmtId="0" fontId="5" fillId="2" borderId="1" xfId="0" applyFont="1" applyFill="1" applyBorder="1" applyAlignment="1">
      <alignment horizontal="center"/>
    </xf>
    <xf numFmtId="0" fontId="7" fillId="0" borderId="5" xfId="0" applyFont="1" applyBorder="1"/>
    <xf numFmtId="0" fontId="8" fillId="0" borderId="7" xfId="0" applyFont="1" applyBorder="1"/>
    <xf numFmtId="0" fontId="1" fillId="0" borderId="1" xfId="0" applyFont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1" fontId="7" fillId="0" borderId="8" xfId="0" applyNumberFormat="1" applyFont="1" applyBorder="1" applyAlignment="1">
      <alignment horizontal="center"/>
    </xf>
    <xf numFmtId="2" fontId="1" fillId="0" borderId="1" xfId="0" applyNumberFormat="1" applyFont="1" applyBorder="1"/>
    <xf numFmtId="0" fontId="1" fillId="0" borderId="1" xfId="0" applyFont="1" applyFill="1" applyBorder="1" applyAlignment="1">
      <alignment horizontal="center" vertical="center"/>
    </xf>
    <xf numFmtId="1" fontId="7" fillId="2" borderId="9" xfId="0" applyNumberFormat="1" applyFont="1" applyFill="1" applyBorder="1" applyAlignment="1">
      <alignment horizontal="center"/>
    </xf>
    <xf numFmtId="2" fontId="2" fillId="0" borderId="1" xfId="0" applyNumberFormat="1" applyFont="1" applyBorder="1"/>
    <xf numFmtId="0" fontId="1" fillId="0" borderId="0" xfId="0" applyFont="1" applyAlignment="1">
      <alignment horizontal="right"/>
    </xf>
    <xf numFmtId="1" fontId="7" fillId="2" borderId="0" xfId="0" applyNumberFormat="1" applyFont="1" applyFill="1" applyBorder="1" applyAlignment="1">
      <alignment horizontal="center"/>
    </xf>
    <xf numFmtId="2" fontId="2" fillId="0" borderId="0" xfId="0" applyNumberFormat="1" applyFont="1" applyBorder="1"/>
    <xf numFmtId="1" fontId="7" fillId="0" borderId="5" xfId="0" applyNumberFormat="1" applyFont="1" applyBorder="1" applyAlignment="1">
      <alignment horizontal="center"/>
    </xf>
    <xf numFmtId="0" fontId="10" fillId="0" borderId="0" xfId="0" applyFont="1"/>
    <xf numFmtId="0" fontId="9" fillId="0" borderId="0" xfId="0" applyFont="1"/>
    <xf numFmtId="0" fontId="1" fillId="0" borderId="10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2" fontId="11" fillId="3" borderId="1" xfId="0" applyNumberFormat="1" applyFont="1" applyFill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2" fontId="11" fillId="5" borderId="1" xfId="0" applyNumberFormat="1" applyFont="1" applyFill="1" applyBorder="1" applyAlignment="1">
      <alignment horizontal="center" vertical="center"/>
    </xf>
    <xf numFmtId="1" fontId="12" fillId="2" borderId="1" xfId="0" applyNumberFormat="1" applyFont="1" applyFill="1" applyBorder="1" applyAlignment="1">
      <alignment horizontal="center" vertical="center"/>
    </xf>
    <xf numFmtId="1" fontId="12" fillId="4" borderId="1" xfId="1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2" fontId="15" fillId="3" borderId="1" xfId="0" applyNumberFormat="1" applyFont="1" applyFill="1" applyBorder="1" applyAlignment="1">
      <alignment horizontal="center" vertical="center"/>
    </xf>
    <xf numFmtId="2" fontId="15" fillId="2" borderId="1" xfId="0" applyNumberFormat="1" applyFont="1" applyFill="1" applyBorder="1" applyAlignment="1">
      <alignment horizontal="center" vertical="center"/>
    </xf>
    <xf numFmtId="2" fontId="15" fillId="5" borderId="1" xfId="0" applyNumberFormat="1" applyFont="1" applyFill="1" applyBorder="1" applyAlignment="1">
      <alignment horizontal="center" vertical="center"/>
    </xf>
    <xf numFmtId="1" fontId="15" fillId="3" borderId="1" xfId="0" applyNumberFormat="1" applyFont="1" applyFill="1" applyBorder="1" applyAlignment="1">
      <alignment horizontal="center" vertical="center"/>
    </xf>
    <xf numFmtId="0" fontId="11" fillId="0" borderId="10" xfId="0" applyFont="1" applyBorder="1" applyAlignment="1">
      <alignment horizontal="left" vertical="center"/>
    </xf>
    <xf numFmtId="0" fontId="3" fillId="0" borderId="0" xfId="0" applyFont="1" applyAlignment="1">
      <alignment horizontal="center" vertical="justify"/>
    </xf>
    <xf numFmtId="0" fontId="6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2" fillId="4" borderId="2" xfId="1" applyFont="1" applyBorder="1" applyAlignment="1">
      <alignment horizontal="center" vertical="center" wrapText="1"/>
    </xf>
    <xf numFmtId="0" fontId="12" fillId="4" borderId="4" xfId="1" applyFont="1" applyBorder="1" applyAlignment="1">
      <alignment horizontal="center" vertical="center" wrapText="1"/>
    </xf>
    <xf numFmtId="0" fontId="12" fillId="4" borderId="6" xfId="1" applyFont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16" fillId="0" borderId="0" xfId="0" applyFont="1" applyAlignment="1">
      <alignment horizontal="right" wrapText="1"/>
    </xf>
  </cellXfs>
  <cellStyles count="2">
    <cellStyle name="Labs" xfId="1" builtinId="26"/>
    <cellStyle name="Parast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4"/>
  <sheetViews>
    <sheetView tabSelected="1" workbookViewId="0">
      <selection activeCell="F1" sqref="F1:J1"/>
    </sheetView>
  </sheetViews>
  <sheetFormatPr defaultColWidth="9.140625" defaultRowHeight="15" x14ac:dyDescent="0.25"/>
  <cols>
    <col min="1" max="1" width="3.85546875" style="1" customWidth="1"/>
    <col min="2" max="2" width="19.85546875" style="1" customWidth="1"/>
    <col min="3" max="3" width="7.5703125" style="1" hidden="1" customWidth="1"/>
    <col min="4" max="4" width="11.7109375" style="1" hidden="1" customWidth="1"/>
    <col min="5" max="5" width="12.5703125" style="1" customWidth="1"/>
    <col min="6" max="6" width="14.42578125" style="1" customWidth="1"/>
    <col min="7" max="7" width="16" style="1" customWidth="1"/>
    <col min="8" max="8" width="12.140625" style="1" hidden="1" customWidth="1"/>
    <col min="9" max="9" width="17.42578125" style="1" customWidth="1"/>
    <col min="10" max="10" width="18.140625" style="1" hidden="1" customWidth="1"/>
    <col min="11" max="11" width="0.140625" style="1" hidden="1" customWidth="1"/>
    <col min="12" max="12" width="11.42578125" style="1" hidden="1" customWidth="1"/>
    <col min="13" max="13" width="13.140625" style="1" customWidth="1"/>
    <col min="14" max="14" width="0.140625" style="1" hidden="1" customWidth="1"/>
    <col min="15" max="20" width="9.140625" style="1" hidden="1" customWidth="1"/>
    <col min="21" max="21" width="12.140625" style="1" hidden="1" customWidth="1"/>
    <col min="22" max="22" width="15" style="1" customWidth="1"/>
    <col min="23" max="16384" width="9.140625" style="1"/>
  </cols>
  <sheetData>
    <row r="1" spans="1:21" ht="24.75" customHeight="1" x14ac:dyDescent="0.25">
      <c r="F1" s="60" t="s">
        <v>17</v>
      </c>
      <c r="G1" s="60"/>
      <c r="H1" s="60"/>
      <c r="I1" s="60"/>
      <c r="J1" s="60"/>
      <c r="K1" s="16"/>
    </row>
    <row r="2" spans="1:21" ht="48" customHeight="1" x14ac:dyDescent="0.25">
      <c r="A2" s="2"/>
      <c r="F2" s="61" t="s">
        <v>30</v>
      </c>
      <c r="G2" s="61"/>
      <c r="H2" s="61"/>
      <c r="I2" s="61"/>
      <c r="J2" s="61"/>
      <c r="K2" s="16"/>
    </row>
    <row r="3" spans="1:21" ht="15.75" customHeight="1" x14ac:dyDescent="0.25"/>
    <row r="4" spans="1:21" ht="59.1" customHeight="1" x14ac:dyDescent="0.25">
      <c r="A4" s="38" t="s">
        <v>29</v>
      </c>
      <c r="B4" s="38"/>
      <c r="C4" s="38"/>
      <c r="D4" s="38"/>
      <c r="E4" s="38"/>
      <c r="F4" s="38"/>
      <c r="G4" s="38"/>
      <c r="H4" s="38"/>
      <c r="I4" s="38"/>
      <c r="J4" s="38"/>
    </row>
    <row r="7" spans="1:21" ht="15" customHeight="1" x14ac:dyDescent="0.25">
      <c r="A7" s="49" t="s">
        <v>0</v>
      </c>
      <c r="B7" s="50" t="s">
        <v>1</v>
      </c>
      <c r="C7" s="23"/>
      <c r="D7" s="23"/>
      <c r="E7" s="53" t="s">
        <v>2</v>
      </c>
      <c r="F7" s="53"/>
      <c r="G7" s="53"/>
      <c r="H7" s="3"/>
      <c r="I7" s="57" t="s">
        <v>26</v>
      </c>
      <c r="J7" s="54" t="s">
        <v>16</v>
      </c>
      <c r="K7" s="4"/>
      <c r="L7" s="46" t="s">
        <v>3</v>
      </c>
    </row>
    <row r="8" spans="1:21" ht="24.75" customHeight="1" x14ac:dyDescent="0.25">
      <c r="A8" s="49"/>
      <c r="B8" s="51"/>
      <c r="C8" s="24"/>
      <c r="D8" s="24"/>
      <c r="E8" s="39" t="s">
        <v>13</v>
      </c>
      <c r="F8" s="40" t="s">
        <v>14</v>
      </c>
      <c r="G8" s="41" t="s">
        <v>15</v>
      </c>
      <c r="H8" s="5" t="s">
        <v>4</v>
      </c>
      <c r="I8" s="58"/>
      <c r="J8" s="55"/>
      <c r="K8" s="6" t="s">
        <v>5</v>
      </c>
      <c r="L8" s="47"/>
    </row>
    <row r="9" spans="1:21" ht="15.75" x14ac:dyDescent="0.25">
      <c r="A9" s="49"/>
      <c r="B9" s="51"/>
      <c r="C9" s="24"/>
      <c r="D9" s="24"/>
      <c r="E9" s="39"/>
      <c r="F9" s="40"/>
      <c r="G9" s="41"/>
      <c r="H9" s="5" t="s">
        <v>6</v>
      </c>
      <c r="I9" s="58"/>
      <c r="J9" s="55"/>
      <c r="K9" s="6" t="s">
        <v>7</v>
      </c>
      <c r="L9" s="47"/>
    </row>
    <row r="10" spans="1:21" ht="15.75" x14ac:dyDescent="0.25">
      <c r="A10" s="49"/>
      <c r="B10" s="52"/>
      <c r="C10" s="25"/>
      <c r="D10" s="25"/>
      <c r="E10" s="39"/>
      <c r="F10" s="40"/>
      <c r="G10" s="41"/>
      <c r="H10" s="5" t="s">
        <v>8</v>
      </c>
      <c r="I10" s="59"/>
      <c r="J10" s="56"/>
      <c r="K10" s="7"/>
      <c r="L10" s="48"/>
    </row>
    <row r="11" spans="1:21" ht="45" x14ac:dyDescent="0.25">
      <c r="A11" s="8" t="s">
        <v>20</v>
      </c>
      <c r="B11" s="26" t="s">
        <v>27</v>
      </c>
      <c r="C11" s="26">
        <v>2735.52</v>
      </c>
      <c r="D11" s="26">
        <f>C11/4</f>
        <v>683.88</v>
      </c>
      <c r="E11" s="27">
        <f>ROUND((D11/1.2359),2)</f>
        <v>553.35</v>
      </c>
      <c r="F11" s="28">
        <f>ROUND(((E11)*23.59%),2)</f>
        <v>130.54</v>
      </c>
      <c r="G11" s="29">
        <f>SUM(E11:F11)</f>
        <v>683.89</v>
      </c>
      <c r="H11" s="30">
        <f>G11*3+0.3</f>
        <v>2051.9700000000003</v>
      </c>
      <c r="I11" s="31">
        <f>G11*4</f>
        <v>2735.56</v>
      </c>
      <c r="J11" s="10">
        <f>G11*12</f>
        <v>8206.68</v>
      </c>
      <c r="K11" s="11">
        <f>SUM(E11:F11)</f>
        <v>683.89</v>
      </c>
      <c r="L11" s="12" t="e">
        <f>J11+#REF!</f>
        <v>#REF!</v>
      </c>
      <c r="N11" s="1">
        <v>7662.32</v>
      </c>
      <c r="O11" s="1">
        <f>N11/12</f>
        <v>638.52666666666664</v>
      </c>
      <c r="P11" s="1">
        <f>O11/1.2359</f>
        <v>516.64913558270621</v>
      </c>
      <c r="Q11" s="1">
        <v>7022</v>
      </c>
      <c r="R11" s="1">
        <f>Q11/8</f>
        <v>877.75</v>
      </c>
      <c r="S11" s="1">
        <f>R11/1.2359</f>
        <v>710.21118213447687</v>
      </c>
      <c r="T11" s="1">
        <f>S11*0.2359</f>
        <v>167.5388178655231</v>
      </c>
      <c r="U11" s="1">
        <f>S11+T11</f>
        <v>877.75</v>
      </c>
    </row>
    <row r="12" spans="1:21" ht="30" x14ac:dyDescent="0.25">
      <c r="A12" s="13" t="s">
        <v>21</v>
      </c>
      <c r="B12" s="26" t="s">
        <v>9</v>
      </c>
      <c r="C12" s="26">
        <v>0</v>
      </c>
      <c r="D12" s="26">
        <f t="shared" ref="D12:D16" si="0">C12/4</f>
        <v>0</v>
      </c>
      <c r="E12" s="27">
        <f t="shared" ref="E12:E16" si="1">ROUND((D12/1.2359),2)</f>
        <v>0</v>
      </c>
      <c r="F12" s="28">
        <f t="shared" ref="F12:F16" si="2">ROUND(((E12)*23.59%),2)</f>
        <v>0</v>
      </c>
      <c r="G12" s="29">
        <f t="shared" ref="G12:G15" si="3">SUM(E12:F12)</f>
        <v>0</v>
      </c>
      <c r="H12" s="30">
        <f>G12*3</f>
        <v>0</v>
      </c>
      <c r="I12" s="31">
        <f t="shared" ref="I12:I14" si="4">G12*4</f>
        <v>0</v>
      </c>
      <c r="J12" s="10">
        <f t="shared" ref="J12:J14" si="5">G12*12</f>
        <v>0</v>
      </c>
      <c r="K12" s="11">
        <f>SUM(E12:F12)</f>
        <v>0</v>
      </c>
      <c r="L12" s="12" t="e">
        <f>J12+#REF!</f>
        <v>#REF!</v>
      </c>
      <c r="N12" s="1">
        <v>7596.92</v>
      </c>
      <c r="O12" s="1">
        <f t="shared" ref="O12:O15" si="6">N12/12</f>
        <v>633.07666666666671</v>
      </c>
      <c r="P12" s="1">
        <f t="shared" ref="P12:P15" si="7">O12/1.2359</f>
        <v>512.23939369420395</v>
      </c>
      <c r="Q12" s="1">
        <v>6388</v>
      </c>
      <c r="R12" s="1">
        <f t="shared" ref="R12:R16" si="8">Q12/8</f>
        <v>798.5</v>
      </c>
      <c r="S12" s="1">
        <f t="shared" ref="S12:S16" si="9">R12/1.2359</f>
        <v>646.08787118698922</v>
      </c>
      <c r="T12" s="1">
        <f t="shared" ref="T12:T16" si="10">S12*0.2359</f>
        <v>152.41212881301075</v>
      </c>
      <c r="U12" s="1">
        <f t="shared" ref="U12:U16" si="11">S12+T12</f>
        <v>798.5</v>
      </c>
    </row>
    <row r="13" spans="1:21" ht="15.75" x14ac:dyDescent="0.25">
      <c r="A13" s="13" t="s">
        <v>22</v>
      </c>
      <c r="B13" s="26" t="s">
        <v>11</v>
      </c>
      <c r="C13" s="26">
        <v>1832.8</v>
      </c>
      <c r="D13" s="26">
        <f t="shared" si="0"/>
        <v>458.2</v>
      </c>
      <c r="E13" s="27">
        <f t="shared" si="1"/>
        <v>370.74</v>
      </c>
      <c r="F13" s="28">
        <f t="shared" si="2"/>
        <v>87.46</v>
      </c>
      <c r="G13" s="29">
        <f t="shared" si="3"/>
        <v>458.2</v>
      </c>
      <c r="H13" s="30">
        <f>G13*3</f>
        <v>1374.6</v>
      </c>
      <c r="I13" s="31">
        <f t="shared" si="4"/>
        <v>1832.8</v>
      </c>
      <c r="J13" s="10">
        <f t="shared" si="5"/>
        <v>5498.4</v>
      </c>
      <c r="K13" s="11">
        <f>SUM(E13:F13)</f>
        <v>458.2</v>
      </c>
      <c r="L13" s="12" t="e">
        <f>J13+#REF!</f>
        <v>#REF!</v>
      </c>
      <c r="N13" s="1">
        <v>3939</v>
      </c>
      <c r="O13" s="1">
        <f t="shared" si="6"/>
        <v>328.25</v>
      </c>
      <c r="P13" s="1">
        <f t="shared" si="7"/>
        <v>265.59592200016181</v>
      </c>
      <c r="Q13" s="1">
        <v>2128</v>
      </c>
      <c r="R13" s="1">
        <f t="shared" si="8"/>
        <v>266</v>
      </c>
      <c r="S13" s="1">
        <f t="shared" si="9"/>
        <v>215.22776923699328</v>
      </c>
      <c r="T13" s="1">
        <f t="shared" si="10"/>
        <v>50.772230763006718</v>
      </c>
      <c r="U13" s="1">
        <f t="shared" si="11"/>
        <v>266</v>
      </c>
    </row>
    <row r="14" spans="1:21" ht="15.75" x14ac:dyDescent="0.25">
      <c r="A14" s="13" t="s">
        <v>19</v>
      </c>
      <c r="B14" s="26" t="s">
        <v>25</v>
      </c>
      <c r="C14" s="26">
        <v>4684.4799999999996</v>
      </c>
      <c r="D14" s="26">
        <f t="shared" si="0"/>
        <v>1171.1199999999999</v>
      </c>
      <c r="E14" s="27">
        <f t="shared" si="1"/>
        <v>947.58</v>
      </c>
      <c r="F14" s="28">
        <f t="shared" si="2"/>
        <v>223.53</v>
      </c>
      <c r="G14" s="29">
        <f>SUM(E14:F14)</f>
        <v>1171.1100000000001</v>
      </c>
      <c r="H14" s="30"/>
      <c r="I14" s="31">
        <f t="shared" si="4"/>
        <v>4684.4400000000005</v>
      </c>
      <c r="J14" s="10">
        <f t="shared" si="5"/>
        <v>14053.320000000002</v>
      </c>
      <c r="K14" s="19"/>
      <c r="L14" s="12"/>
      <c r="N14" s="1">
        <v>1688.16</v>
      </c>
      <c r="O14" s="1">
        <f t="shared" si="6"/>
        <v>140.68</v>
      </c>
      <c r="P14" s="1">
        <f t="shared" si="7"/>
        <v>113.82797961000081</v>
      </c>
      <c r="Q14" s="1">
        <v>3818</v>
      </c>
      <c r="R14" s="1">
        <f t="shared" si="8"/>
        <v>477.25</v>
      </c>
      <c r="S14" s="1">
        <f t="shared" si="9"/>
        <v>386.15583785095879</v>
      </c>
      <c r="T14" s="1">
        <f t="shared" si="10"/>
        <v>91.094162149041182</v>
      </c>
      <c r="U14" s="1">
        <f t="shared" si="11"/>
        <v>477.25</v>
      </c>
    </row>
    <row r="15" spans="1:21" ht="16.5" thickBot="1" x14ac:dyDescent="0.3">
      <c r="A15" s="13" t="s">
        <v>23</v>
      </c>
      <c r="B15" s="26" t="s">
        <v>18</v>
      </c>
      <c r="C15" s="26">
        <v>820.56</v>
      </c>
      <c r="D15" s="26">
        <f t="shared" si="0"/>
        <v>205.14</v>
      </c>
      <c r="E15" s="27">
        <f t="shared" si="1"/>
        <v>165.98</v>
      </c>
      <c r="F15" s="28">
        <f t="shared" si="2"/>
        <v>39.15</v>
      </c>
      <c r="G15" s="29">
        <f t="shared" si="3"/>
        <v>205.13</v>
      </c>
      <c r="H15" s="30"/>
      <c r="I15" s="31">
        <f>G15*4</f>
        <v>820.52</v>
      </c>
      <c r="J15" s="10">
        <f>G15*12</f>
        <v>2461.56</v>
      </c>
      <c r="K15" s="19"/>
      <c r="L15" s="12"/>
      <c r="N15" s="1">
        <v>844.02</v>
      </c>
      <c r="O15" s="1">
        <f t="shared" si="6"/>
        <v>70.334999999999994</v>
      </c>
      <c r="P15" s="1">
        <f t="shared" si="7"/>
        <v>56.909944170240308</v>
      </c>
      <c r="Q15" s="1">
        <v>1262</v>
      </c>
      <c r="R15" s="1">
        <f t="shared" si="8"/>
        <v>157.75</v>
      </c>
      <c r="S15" s="1">
        <f t="shared" si="9"/>
        <v>127.63977668096125</v>
      </c>
      <c r="T15" s="1">
        <f t="shared" si="10"/>
        <v>30.110223319038759</v>
      </c>
      <c r="U15" s="1">
        <f t="shared" si="11"/>
        <v>157.75</v>
      </c>
    </row>
    <row r="16" spans="1:21" ht="45.75" thickBot="1" x14ac:dyDescent="0.3">
      <c r="A16" s="13" t="s">
        <v>24</v>
      </c>
      <c r="B16" s="26" t="s">
        <v>28</v>
      </c>
      <c r="C16" s="26">
        <v>547.44000000000005</v>
      </c>
      <c r="D16" s="26">
        <f t="shared" si="0"/>
        <v>136.86000000000001</v>
      </c>
      <c r="E16" s="27">
        <f t="shared" si="1"/>
        <v>110.74</v>
      </c>
      <c r="F16" s="28">
        <f t="shared" si="2"/>
        <v>26.12</v>
      </c>
      <c r="G16" s="29">
        <f>SUM(E16:F16)</f>
        <v>136.85999999999999</v>
      </c>
      <c r="H16" s="30"/>
      <c r="I16" s="31">
        <f>G16*4</f>
        <v>547.43999999999994</v>
      </c>
      <c r="J16" s="10">
        <f>G16*12</f>
        <v>1642.3199999999997</v>
      </c>
      <c r="K16" s="14">
        <f t="shared" ref="K16:L16" si="12">SUM(K11:K13)</f>
        <v>1142.0899999999999</v>
      </c>
      <c r="L16" s="15" t="e">
        <f t="shared" si="12"/>
        <v>#REF!</v>
      </c>
      <c r="Q16" s="1">
        <v>1277</v>
      </c>
      <c r="R16" s="1">
        <f t="shared" si="8"/>
        <v>159.625</v>
      </c>
      <c r="S16" s="1">
        <f t="shared" si="9"/>
        <v>129.15688971599644</v>
      </c>
      <c r="T16" s="1">
        <f t="shared" si="10"/>
        <v>30.468110284003561</v>
      </c>
      <c r="U16" s="1">
        <f t="shared" si="11"/>
        <v>159.625</v>
      </c>
    </row>
    <row r="17" spans="1:12" ht="15.75" x14ac:dyDescent="0.25">
      <c r="A17" s="8"/>
      <c r="B17" s="32" t="s">
        <v>10</v>
      </c>
      <c r="C17" s="32"/>
      <c r="D17" s="32"/>
      <c r="E17" s="33">
        <f>SUM(E11:E16)</f>
        <v>2148.39</v>
      </c>
      <c r="F17" s="34">
        <f>SUM(F11:F16)</f>
        <v>506.79999999999995</v>
      </c>
      <c r="G17" s="35">
        <f>SUM(G11:G16)</f>
        <v>2655.19</v>
      </c>
      <c r="H17" s="36">
        <f>SUM(H11:H13)</f>
        <v>3426.57</v>
      </c>
      <c r="I17" s="31">
        <f>SUM(I11:I16)</f>
        <v>10620.76</v>
      </c>
      <c r="J17" s="9">
        <f>SUM(J11:J16)</f>
        <v>31862.280000000002</v>
      </c>
      <c r="K17" s="17"/>
      <c r="L17" s="18"/>
    </row>
    <row r="18" spans="1:12" x14ac:dyDescent="0.25">
      <c r="A18" s="22"/>
      <c r="B18" s="37"/>
      <c r="C18" s="37"/>
      <c r="D18" s="37"/>
      <c r="E18" s="37"/>
      <c r="F18" s="37"/>
      <c r="G18" s="37"/>
      <c r="H18" s="37"/>
      <c r="I18" s="37"/>
      <c r="J18" s="22"/>
    </row>
    <row r="19" spans="1:12" x14ac:dyDescent="0.25">
      <c r="A19" s="45"/>
      <c r="B19" s="45"/>
      <c r="C19" s="45"/>
      <c r="D19" s="45"/>
      <c r="E19" s="45"/>
      <c r="F19" s="45"/>
      <c r="G19" s="45"/>
      <c r="H19" s="45"/>
      <c r="I19" s="45"/>
      <c r="J19" s="45"/>
    </row>
    <row r="20" spans="1:12" x14ac:dyDescent="0.25">
      <c r="A20" s="42"/>
      <c r="B20" s="42"/>
      <c r="C20" s="20"/>
      <c r="D20" s="20"/>
    </row>
    <row r="21" spans="1:12" x14ac:dyDescent="0.25">
      <c r="A21" s="43"/>
      <c r="B21" s="43"/>
      <c r="C21" s="20"/>
      <c r="D21" s="20"/>
    </row>
    <row r="23" spans="1:12" ht="15.75" x14ac:dyDescent="0.25">
      <c r="A23" s="44"/>
      <c r="B23" s="44"/>
      <c r="C23" s="44"/>
      <c r="D23" s="44"/>
      <c r="E23" s="44"/>
      <c r="F23" s="44"/>
      <c r="G23" s="21"/>
      <c r="H23" s="21"/>
      <c r="I23" s="21"/>
      <c r="J23" s="21"/>
      <c r="K23" s="21"/>
      <c r="L23" s="21"/>
    </row>
    <row r="24" spans="1:12" ht="15.75" x14ac:dyDescent="0.25">
      <c r="A24" s="21"/>
      <c r="B24" s="21"/>
      <c r="C24" s="21"/>
      <c r="D24" s="21"/>
      <c r="E24" s="21"/>
      <c r="F24" s="21"/>
      <c r="J24" s="21" t="s">
        <v>12</v>
      </c>
    </row>
  </sheetData>
  <mergeCells count="16">
    <mergeCell ref="A20:B20"/>
    <mergeCell ref="A21:B21"/>
    <mergeCell ref="A23:F23"/>
    <mergeCell ref="A19:J19"/>
    <mergeCell ref="L7:L10"/>
    <mergeCell ref="A7:A10"/>
    <mergeCell ref="B7:B10"/>
    <mergeCell ref="E7:G7"/>
    <mergeCell ref="J7:J10"/>
    <mergeCell ref="I7:I10"/>
    <mergeCell ref="F2:J2"/>
    <mergeCell ref="F1:J1"/>
    <mergeCell ref="A4:J4"/>
    <mergeCell ref="E8:E10"/>
    <mergeCell ref="F8:F10"/>
    <mergeCell ref="G8:G10"/>
  </mergeCells>
  <printOptions horizontalCentered="1"/>
  <pageMargins left="0.98425196850393704" right="0.1968503937007874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Darblapas</vt:lpstr>
      </vt:variant>
      <vt:variant>
        <vt:i4>1</vt:i4>
      </vt:variant>
      <vt:variant>
        <vt:lpstr>Diapazoni ar nosaukumiem</vt:lpstr>
      </vt:variant>
      <vt:variant>
        <vt:i4>1</vt:i4>
      </vt:variant>
    </vt:vector>
  </HeadingPairs>
  <TitlesOfParts>
    <vt:vector size="2" baseType="lpstr">
      <vt:lpstr>Pielikums 1</vt:lpstr>
      <vt:lpstr>'Pielikums 1'!Drukas_apgabals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Name</dc:creator>
  <cp:lastModifiedBy>Dace Tauriņa</cp:lastModifiedBy>
  <cp:lastPrinted>2021-10-08T08:14:10Z</cp:lastPrinted>
  <dcterms:created xsi:type="dcterms:W3CDTF">2013-09-30T11:14:56Z</dcterms:created>
  <dcterms:modified xsi:type="dcterms:W3CDTF">2021-10-08T08:14:11Z</dcterms:modified>
</cp:coreProperties>
</file>