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775" windowHeight="11700"/>
  </bookViews>
  <sheets>
    <sheet name="SAM 3.3.1." sheetId="2" r:id="rId1"/>
    <sheet name="SAM 5.6.2." sheetId="3" r:id="rId2"/>
  </sheets>
  <calcPr calcId="145621"/>
</workbook>
</file>

<file path=xl/calcChain.xml><?xml version="1.0" encoding="utf-8"?>
<calcChain xmlns="http://schemas.openxmlformats.org/spreadsheetml/2006/main">
  <c r="E22" i="2" l="1"/>
  <c r="E82" i="3" l="1"/>
  <c r="H4" i="3"/>
  <c r="F12" i="2"/>
  <c r="G12" i="2"/>
  <c r="G51" i="2"/>
  <c r="G52" i="2"/>
  <c r="G53" i="2"/>
  <c r="G50" i="2"/>
  <c r="H49" i="2"/>
  <c r="I49" i="2"/>
  <c r="F51" i="2"/>
  <c r="F52" i="2"/>
  <c r="F53" i="2"/>
  <c r="F50" i="2"/>
  <c r="F49" i="2" s="1"/>
  <c r="E49" i="2"/>
  <c r="E4" i="2" s="1"/>
  <c r="G49" i="2" l="1"/>
  <c r="G4" i="2" s="1"/>
  <c r="K4" i="2" s="1"/>
  <c r="G13" i="3"/>
  <c r="E12" i="3"/>
  <c r="G45" i="3" l="1"/>
  <c r="G46" i="3"/>
  <c r="F45" i="3"/>
  <c r="F82" i="3" l="1"/>
  <c r="F62" i="3"/>
  <c r="G61" i="3"/>
  <c r="F61" i="3"/>
  <c r="G60" i="3"/>
  <c r="F60" i="3"/>
  <c r="F59" i="3" s="1"/>
  <c r="G47" i="3"/>
  <c r="F46" i="3"/>
  <c r="E28" i="3"/>
  <c r="G28" i="3" s="1"/>
  <c r="G27" i="3"/>
  <c r="F27" i="3"/>
  <c r="G26" i="3"/>
  <c r="F26" i="3"/>
  <c r="G25" i="3"/>
  <c r="F25" i="3"/>
  <c r="G24" i="3"/>
  <c r="F24" i="3"/>
  <c r="G16" i="3"/>
  <c r="G15" i="3"/>
  <c r="F15" i="3"/>
  <c r="G14" i="3"/>
  <c r="F14" i="3"/>
  <c r="H4" i="2"/>
  <c r="F4" i="2"/>
  <c r="G12" i="3" l="1"/>
  <c r="E44" i="3"/>
  <c r="E23" i="3"/>
  <c r="G44" i="3"/>
  <c r="E59" i="3"/>
  <c r="F16" i="3"/>
  <c r="F12" i="3" s="1"/>
  <c r="G23" i="3"/>
  <c r="F28" i="3"/>
  <c r="F47" i="3"/>
  <c r="F44" i="3" s="1"/>
  <c r="G62" i="3"/>
  <c r="G59" i="3" s="1"/>
  <c r="E4" i="3" l="1"/>
  <c r="G4" i="3"/>
  <c r="K4" i="3" s="1"/>
  <c r="F23" i="3"/>
  <c r="F4" i="3" s="1"/>
</calcChain>
</file>

<file path=xl/sharedStrings.xml><?xml version="1.0" encoding="utf-8"?>
<sst xmlns="http://schemas.openxmlformats.org/spreadsheetml/2006/main" count="277" uniqueCount="154">
  <si>
    <t>Projekta nosaukums</t>
  </si>
  <si>
    <t>2017.</t>
  </si>
  <si>
    <t>2016.</t>
  </si>
  <si>
    <t>Plānotās investīcijas stratēģiskā atbalsta mērķa 3.3.1. ietvaros</t>
  </si>
  <si>
    <t>Kopējās šobrīd S.A.M. ietvaros plānoto projektu ideju izmaksas:</t>
  </si>
  <si>
    <t>ERAF kvotas atlikums</t>
  </si>
  <si>
    <t>N.p.k.</t>
  </si>
  <si>
    <t>Atbilstība vidēja termiņa prioritātēm</t>
  </si>
  <si>
    <t>Papildinātība ar citiem projektiem (norādīt projekta N.p.k.)</t>
  </si>
  <si>
    <t>Indikatīvā summa (EUR)</t>
  </si>
  <si>
    <t>Finanšu instruments, (EUR vai %)</t>
  </si>
  <si>
    <t>Projekta plānotie darbības rezultāti un to rezultatīvie rādītāji</t>
  </si>
  <si>
    <t>Plānotais laika posms</t>
  </si>
  <si>
    <t>Atbildīgais par projekta īstenošanu (sadarbības partneris)</t>
  </si>
  <si>
    <t>Pašvaldības budžets</t>
  </si>
  <si>
    <t>ES fondu finansējums (ERAF)</t>
  </si>
  <si>
    <t>Privātais sektors</t>
  </si>
  <si>
    <t>Citi finansējuma avoti (norādīt)</t>
  </si>
  <si>
    <t>Projekta uzsākšanas datums</t>
  </si>
  <si>
    <t>Projekta realizācijas ilgums</t>
  </si>
  <si>
    <t>Integrētās teritoriju investīcijas</t>
  </si>
  <si>
    <t xml:space="preserve">3.3.1.SAM </t>
  </si>
  <si>
    <r>
      <t>Prioritārā projekta ideja:</t>
    </r>
    <r>
      <rPr>
        <sz val="8"/>
        <color indexed="8"/>
        <rFont val="Arial"/>
        <family val="2"/>
        <charset val="186"/>
      </rPr>
      <t xml:space="preserve"> </t>
    </r>
    <r>
      <rPr>
        <b/>
        <sz val="10"/>
        <color indexed="8"/>
        <rFont val="Arial"/>
        <family val="2"/>
        <charset val="186"/>
      </rPr>
      <t>Limbažu pilsētas DR teritorijas labiekārtošana uzņēmējdarbības attīstībai</t>
    </r>
  </si>
  <si>
    <r>
      <t>Projekta idejas pamatojums:</t>
    </r>
    <r>
      <rPr>
        <sz val="8"/>
        <color indexed="8"/>
        <rFont val="Arial"/>
        <family val="2"/>
        <charset val="186"/>
      </rPr>
      <t xml:space="preserve"> Limbažu pilsētā starp pilsētas apvedceļu – Kr.Barona ielu, un Jūras ielu atrodas potenciāli attīstāma darījumu teritorija. Tajā savu darbību veic vilnas izstrādājumu ražotne, konditoreja un vairāki autoservisi. 
Piekļuvi minētajiem komersantiem apgrūtina sliktā Pļavu un Ezeru ielas kvalitāte. Abas ielas teritorijā nogriežas no Jūras ielas un tām ir tiešs savienojums ar pilsētas apvedceļu. 
Ezeru ielas rekonstruējamā posmā nepieciešams veikt centralizētā ūdensvada izbūvi, lai nodrošinātu teritorijā esošajiem komersantiem kvalitatīvu ūdens piegādi.
</t>
    </r>
  </si>
  <si>
    <r>
      <t xml:space="preserve">Projekta aktivitāšu pamatojums:
</t>
    </r>
    <r>
      <rPr>
        <sz val="8"/>
        <color indexed="8"/>
        <rFont val="Arial"/>
        <family val="2"/>
        <charset val="186"/>
      </rPr>
      <t>Ielu rekonstrukcijai 2008.gadā izstrādāti būvprojekti, taču finansējuma trūkuma dēļ rekonstrukcija līdz šim nav veikta. Būvprojekti ir zaudējuši aktualitāti, līdz ar to, lai veiktu kvalitatīvu, būvniecības normatīviem atbilstošu ielu rekonstrukciju, nepieciešams izstrādāt jaunus.
Pļavu iela ir ļoti sliktas kvalitātes daļēji grants seguma un daļēji asfaltseguma iela ar zemu nestspēju, kas apgrūtina piegādātāju un klientu piekļuvi tajā esošajiem komersantiem, tādejādi kavējot komersantu attīstību. 
Pavasaros un rudeņos ielas kvalitāte krasi pazeminās dubļu dēļ. 
Arī Ezeru iela daļēji ir asfaltseguma un daļēji - ļoti sliktas kvalitātes grants seguma iela, kas nenodrošina kvalitatīvu piekļuvi komersantiem, tādejādi kavējot to attīstību. Projekta ietvaros plānots rekonstruēt grants seguma ielas posmu, pagarinot ielā centrālo ūdensapgādes maģistrāli, lai nodrošinātu tajā esošajiem komersantiem pieslēgšanās iespējas. Tā kā būvdarbi ietver plašus ielas pamatnes rekonstrukcijas darbus, būs nepieciešama daļēja esošās ūdenssaimniecības infrastruktūras rekonstrukcija, kas tiks skarta būvdarbu laikā.
Projekta īstenošanas laikā atbilstoši būvniecību regulējošai likumdošanai nepieciešams nodrošināt būvdarbu būvuzraudzību un autoruzraudzību.</t>
    </r>
    <r>
      <rPr>
        <u/>
        <sz val="8"/>
        <color indexed="8"/>
        <rFont val="Arial"/>
        <family val="2"/>
        <charset val="186"/>
      </rPr>
      <t xml:space="preserve">
</t>
    </r>
  </si>
  <si>
    <t>1.</t>
  </si>
  <si>
    <t>N/a</t>
  </si>
  <si>
    <t>2018.</t>
  </si>
  <si>
    <r>
      <t xml:space="preserve">Atbildīgais par projekta īstenošanu - Attīstības nodaļa. Tiek veiktas pārrunas ar </t>
    </r>
    <r>
      <rPr>
        <sz val="8"/>
        <color indexed="8"/>
        <rFont val="Arial"/>
        <family val="2"/>
        <charset val="186"/>
      </rPr>
      <t>komersantiem par apliecinājuma parakstīšanu par attīstāmās infrastruktūras nepieciešamību, plānotajām nefinanšu investīcijām un jaunu darba vietu radīšanu. Ūdenssaimniecības inženierkomunikāciju izbūvei tiks piesaistīts projekta partneris – SIA “Limbažu komunālserviss”.</t>
    </r>
  </si>
  <si>
    <t>1.1.</t>
  </si>
  <si>
    <t>Būvprojekta izstrāde</t>
  </si>
  <si>
    <t>Veikta ielu rekonstrukcijas būvprojekta izstrāde.</t>
  </si>
  <si>
    <t>1.2.</t>
  </si>
  <si>
    <t>Pļavu ielas rekonstrukcija</t>
  </si>
  <si>
    <t>Veikta 227,3m ielas rekonstrukcija.</t>
  </si>
  <si>
    <t>1.3.</t>
  </si>
  <si>
    <t>Ezeru ielas rekonstrukcija</t>
  </si>
  <si>
    <t>Veikta 164m ielas un134m ūdensvada rekonstrukcija/izbūve</t>
  </si>
  <si>
    <t>1.4.</t>
  </si>
  <si>
    <t>Būvuzraudzība, autoruzraudzība</t>
  </si>
  <si>
    <t>Nodrošināta būvdarbu autoruzraudzība un būvuzraudzība.</t>
  </si>
  <si>
    <t>Teritorijas karte</t>
  </si>
  <si>
    <t>2.</t>
  </si>
  <si>
    <t>2.1.</t>
  </si>
  <si>
    <t>2.2.</t>
  </si>
  <si>
    <t>2.3.</t>
  </si>
  <si>
    <r>
      <t>Prioritārā projekta ideja:</t>
    </r>
    <r>
      <rPr>
        <sz val="8"/>
        <color indexed="8"/>
        <rFont val="Arial"/>
        <family val="2"/>
        <charset val="186"/>
      </rPr>
      <t xml:space="preserve"> </t>
    </r>
    <r>
      <rPr>
        <b/>
        <sz val="10"/>
        <color indexed="8"/>
        <rFont val="Arial"/>
        <family val="2"/>
        <charset val="186"/>
      </rPr>
      <t>Uzņēmējdarbības attīstība Skultes pagasta Mandegu ciemā, palielinot pieejamo elektroenerģijas jaudu</t>
    </r>
  </si>
  <si>
    <r>
      <t>Projekta idejas pamatojums:</t>
    </r>
    <r>
      <rPr>
        <sz val="8"/>
        <color indexed="8"/>
        <rFont val="Arial"/>
        <family val="2"/>
        <charset val="186"/>
      </rPr>
      <t xml:space="preserve"> Limbažu novada Skultes pagastā pāris kilometru attālumā no Skultes ostas, pie autoceļa A1 atrodas SIA “Skultes kokosta” attīstāmā teritorija (ap 45 ha). Uzņēmums veicis daļēju teritorijas labiekārtošanu – teritorijā izbūvētas dzelzceļa sliedes ar pieslēgumu netālajai dzelzceļa līnijai, teritorijā iespējama kravu uzglabāšana, pārkraušana un tālāka nogāde uz ostu vai pa dzelzceļu.
Uzņēmums minēto teritoriju iznomā citiem komersantiem uzņēmējdarbības veikšanai, kā arī nodrošina tiem pārkraušanas u.c. pakalpojumus. 
Teritorijā pieejama elektroenerģija ar 50kW jaudu, kas ražošanas vajadzībām nav pietiekama. Rūpnieciskās ražošanas attīstībai jaudu nepieciešams palielināt līdz 4MW.
Minētā attīstāmā teritorija nav ostas teritorija.
</t>
    </r>
  </si>
  <si>
    <r>
      <t xml:space="preserve">Projekta aktivitāšu pamatojums:
</t>
    </r>
    <r>
      <rPr>
        <sz val="8"/>
        <color indexed="8"/>
        <rFont val="Arial"/>
        <family val="2"/>
        <charset val="186"/>
      </rPr>
      <t xml:space="preserve">Lai veiktu kvalitatīvu, būvniecības normatīviem atbilstošu elektroenerģijas infrastruktūras rekonstrukciju, nepieciešams veikt būvprojekta izstrādi.
Esošais elektroenerģijas pieslēgums nenodrošina pietiekamu elektroenerģijas jaudu ražošanas uzņēmumu vajadzībām attīstāmajā teritorijā. Līdz ar to nepieciešams veikt tās rekonstrukciju, palielinot pieejamo jaudu. Infrastruktūras izbūve tiks veikta komersanta zemes īpašumā, taču izbūvētā infrastruktūra būs sades sistēmas operatora īpašums.
Projekta īstenošanas laikā atbilstoši būvniecību regulējošai likumdošanai nepieciešams nodrošināt būvdarbu būvuzraudzību un autoruzraudzību.
</t>
    </r>
    <r>
      <rPr>
        <u/>
        <sz val="8"/>
        <color indexed="8"/>
        <rFont val="Arial"/>
        <family val="2"/>
        <charset val="186"/>
      </rPr>
      <t xml:space="preserve">
</t>
    </r>
  </si>
  <si>
    <t>3.</t>
  </si>
  <si>
    <t>Uzņēmējdarbības attīstība Skultes pagasta Mandegu ciemā, palielinot pieejamo elektroenerģijas jaudu</t>
  </si>
  <si>
    <t>Atbildīgais par projekta īstenošanu - Attīstības nodaļa. SIA “Skultes kokosta" (MVU) parakstījusi apliecinājumu  par attīstāmās infrastruktūras nepieciešamību, plānotajām nefinanšu investīcijām un jaunu darba vietu radīšanu.</t>
  </si>
  <si>
    <t>3.1.</t>
  </si>
  <si>
    <t>Veikta elektroenerģijas infrastruktūras pārbūves būvprojekta izstrāde.</t>
  </si>
  <si>
    <t>3.2.</t>
  </si>
  <si>
    <t>Elektroenerģijas infrastruktūras pārbūve jaudas palielināšanai</t>
  </si>
  <si>
    <t>Veikta elektroenerģijas infrastruktūras pārbūve jaudas palielināšanai.</t>
  </si>
  <si>
    <t>3.3.</t>
  </si>
  <si>
    <r>
      <t>Projekta ideja:</t>
    </r>
    <r>
      <rPr>
        <sz val="8"/>
        <color indexed="8"/>
        <rFont val="Arial"/>
        <family val="2"/>
        <charset val="186"/>
      </rPr>
      <t xml:space="preserve"> </t>
    </r>
    <r>
      <rPr>
        <b/>
        <sz val="10"/>
        <color indexed="8"/>
        <rFont val="Arial"/>
        <family val="2"/>
        <charset val="186"/>
      </rPr>
      <t>Uzņēmējdarbības attīstība Lādezerā</t>
    </r>
  </si>
  <si>
    <r>
      <t>Projekta idejas pamatojums:</t>
    </r>
    <r>
      <rPr>
        <sz val="8"/>
        <color indexed="8"/>
        <rFont val="Arial"/>
        <family val="2"/>
        <charset val="186"/>
      </rPr>
      <t xml:space="preserve">  Limbažu novada Lādezera ciems vēsturiski attīstījies ap tajā savulaik izveidoto kolhozu. Kādreizējās kolhoza darbnīcās šobrīd savu darbību uzsākuši vairāki komersanti, kas nodarbojas ar kokapstrādi, galdniecību un pārtikas produktu pārstrādi. To attīstību kavē sliktas kvalitātes un nestspējas iebrauktuve, kas teritorijā iegriežas no autoceļa V129. Pieejamības efektivitātes uzlabošanai nepieciešams veikt ielas izbūvi, to beigu posmā savienojot ar blakus esošo pašvaldības autoceļu. 
</t>
    </r>
  </si>
  <si>
    <r>
      <t xml:space="preserve">Projekta aktivitāšu pamatojums: </t>
    </r>
    <r>
      <rPr>
        <sz val="8"/>
        <color indexed="8"/>
        <rFont val="Arial"/>
        <family val="2"/>
        <charset val="186"/>
      </rPr>
      <t>projekta ietvaros paredzēts īstenot zemāk norādītās darbības, lai veicinātu uzņēmējdarbību, tādejādi radot jaunas darba vietas un piesaistot privātās investīcijas. 
Lai veiktu kvalitatīvus, būvniecības normatīviem atbilstošus būvdarbus, nepieciešams veikt ielas izbūves būvprojekta izstrādi.
Ielas izbūves veikšanai nepieciešams iegādāties zemes īpašumu, uz kura iela atrodas.
Minētā iebrauktuve nodrošina piekļuvi vairākiem teritorijā esošajiem komersantiem. Tā kā tai ir zema nestspēja un slikta virskārtas kvalitāte, komersantu attīstība tiek kavēta – tiek radīti bojājumi teritorijā esošo komersantu, to piegādātāju un klientu transportlīdzekļiem. Nepieciešams veikt ielas pamatnes nostiprināšanu un virskārtas rekonstrukciju.
Projekta īstenošanas laikā atbilstoši būvniecību regulējošai likumdošanai nepieciešams nodrošināt būvdarbu būvuzraudzību un autoruzraudzību.</t>
    </r>
    <r>
      <rPr>
        <u/>
        <sz val="8"/>
        <color indexed="8"/>
        <rFont val="Arial"/>
        <family val="2"/>
        <charset val="186"/>
      </rPr>
      <t xml:space="preserve">
</t>
    </r>
  </si>
  <si>
    <t>4.</t>
  </si>
  <si>
    <t>Uzņēmējdarbības attīstība Lādezerā</t>
  </si>
  <si>
    <t>Atbildīgais par projekta īstenošanu - Attīstības nodaļa. SIA “Aresso" un SIA "Lade food" (MVU) parakstījuši apliecinājumus  par attīstāmās infrastruktūras nepieciešamību, plānotajām nefinanšu investīcijām un jaunu darba vietu radīšanu.</t>
  </si>
  <si>
    <t>4.1.</t>
  </si>
  <si>
    <t>Zemes īpašuma iegāde un reģistrēšana zemesgrāmatā</t>
  </si>
  <si>
    <t>Veikta zemes īpašuma iegāde un reģistrēšana.</t>
  </si>
  <si>
    <t>4.2.</t>
  </si>
  <si>
    <t>Veikta ceļa rekonstrukcijas būvprojekta izstrāde.</t>
  </si>
  <si>
    <t>4.3.</t>
  </si>
  <si>
    <t>Ielas izbūve</t>
  </si>
  <si>
    <t>Veikta aptuveni 300m ielas izbūve.</t>
  </si>
  <si>
    <t>Plānotās investīcijas stratēģiskā atbalsta mērķa 5.6.2.ietvaros</t>
  </si>
  <si>
    <t xml:space="preserve">5.6.2.SAM </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</si>
  <si>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ZA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</si>
  <si>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ir daļa Meliorācijas un Meža ielas iekļautās teritorijas, kas Padomju gados izmantota kā kaļķa novietne. Teritorija ir pašvaldības īpašums; pietiekami plaša un viegli pieejama, lai tajā attīstītu infrastruktūru ražošanas vajadzībām. 
Bijušās kaļķa novietnes tuvumā koncentrējušies vairāki kokapstrādes uzņēmumi. Vietējais uzņēmums ir izrādījis interesi un gatavību šajā teritorijā attīstīt kokapstrādes uzņēmumu. 
Par labiekārtotās teritorijas izmantošanu tiks rīkota publiska nomas tiesību izsole.
</t>
    </r>
  </si>
  <si>
    <r>
      <t xml:space="preserve">Atbildīgais par projekta īstenošanu - Attīstības nodaļa. Veiktas pārrunas ar </t>
    </r>
    <r>
      <rPr>
        <u/>
        <sz val="8"/>
        <color indexed="8"/>
        <rFont val="Arial"/>
        <family val="2"/>
        <charset val="186"/>
      </rPr>
      <t>SIA “Latvia Timber International”</t>
    </r>
    <r>
      <rPr>
        <sz val="8"/>
        <color indexed="8"/>
        <rFont val="Arial"/>
        <family val="2"/>
        <charset val="186"/>
      </rPr>
      <t xml:space="preserve"> (MVU) par apliecinājuma parakstīšanu par ieinteresētību revitalizētās teritorijas iznomāšanā, plānotajām nefinanšu investīcijām un jaunu darba vietu radīšanu.</t>
    </r>
  </si>
  <si>
    <t>Cietā seguma laukumu izbūve</t>
  </si>
  <si>
    <t xml:space="preserve">Veikta cietā seguma laukumu 2110m2 apmērā izbūve. </t>
  </si>
  <si>
    <t>Ražošanas angāra izbūve</t>
  </si>
  <si>
    <t>Veikta 1443m2 ražošanas angāra izbūve.</t>
  </si>
  <si>
    <t>Degradētās teritorijas robežas</t>
  </si>
  <si>
    <t>Izbūvējamais angārs un cietā seguma laukumi</t>
  </si>
  <si>
    <t>Sakārtotās teritorijas robežas</t>
  </si>
  <si>
    <r>
      <t>Prioritārā projekta ideja:</t>
    </r>
    <r>
      <rPr>
        <sz val="8"/>
        <color indexed="8"/>
        <rFont val="Arial"/>
        <family val="2"/>
        <charset val="186"/>
      </rPr>
      <t xml:space="preserve"> </t>
    </r>
    <r>
      <rPr>
        <b/>
        <sz val="10"/>
        <color indexed="8"/>
        <rFont val="Arial"/>
        <family val="2"/>
        <charset val="186"/>
      </rPr>
      <t>Degradētās teritorijas revitalizācija Limbažu pilsētas ZR daļā, izbūvējot ražošanas telpas</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</si>
  <si>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Limbažu pilsētas ZR daļā pie apvedceļa – Kr.Barona ielas. Tajā ir zemes platības, kas piemērotas uzņēmējdarbības attīstīšanai, taču šobrīd ir neizmantotas un neapstrādātas. Šajā zonā atrodas vairāki autoservisi, pārtikas produktu, vilnas izstrādājumu ražotnes u.c.
Pašvaldība iecerējusi revitalizēt tai piederošu īpašumu Kr.Barona un Krasta ielas ietvertajā teritorijā. Teritorijai ir stratēģiski labs novietojums – tai pieguļ pilsētas apvedceļš, kas nodrošina ērtu piekļuvi, ir iespējas pieslēgties ūdenssaimniecības un elektroenerģijas tīkliem. Vietējais uzņēmums ir izrādījis interesi un gatavību šajā teritorijā attīstīt vieglās rūpniecības uzņēmumu. 
Par labiekārtotās teritorijas izmantošanu tiks rīkota publiska nomas tiesību izsole.
</t>
    </r>
  </si>
  <si>
    <r>
      <t xml:space="preserve">Projekta aktivitāšu pamatojums: </t>
    </r>
    <r>
      <rPr>
        <sz val="8"/>
        <color indexed="8"/>
        <rFont val="Arial"/>
        <family val="2"/>
        <charset val="186"/>
      </rPr>
      <t>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Tā kā Limbažu pilsētā trūkst vieglās ražošanas telpas, plānots tādas izbūvēt, lai nodrošinātu komercdarbības attīstību.
Lai ražošanas telpām nodrošinātu iespēju pieslēgties elektroapgādei, nepieciešams izbūvēt transformatoru pie netālu esošās elektrolīnijas.
Lai ražošanas telpām nodrošinātu ūdenssaimniecības pakalpojumus un novērstu vides piesārņojuma draudus (tas ir īpaši svarīgi, jo teritorija atrodas tuvu pilsētas vēsturiskajam centram, kas ir valsts nozīmes kultūras piemineklis), nepieciešams izbūvēt ūdens un kanalizācijas tīklus un veikt pieslēguma izveidi.
Teritorijā, kurā plānots izbūvēt ražošanas telpas, ir mitra augsne un nelīdzens reljefs. Līdz ar to pirms ražošanas telpu izbūves nepieciešams veikt grunts nostiprināšanu. Lai piekļuvi ražošanas telpām, ap tām nepieciešams izbūvēt cietā seguma laukumus un iebrauktuvi no blakus esošās ielas.
Projekta īstenošanas laikā atbilstoši būvniecību regulējošai likumdošanai nepieciešams nodrošināt būvdarbu būvuzraudzību un autoruzraudzību.
Par ražošanas telpu un labiekārtotās teritorijas izmantošanu tiks rīkota publiska nomas tiesību izsole.</t>
    </r>
    <r>
      <rPr>
        <u/>
        <sz val="8"/>
        <color indexed="8"/>
        <rFont val="Arial"/>
        <family val="2"/>
        <charset val="186"/>
      </rPr>
      <t xml:space="preserve">
</t>
    </r>
    <r>
      <rPr>
        <sz val="8"/>
        <color indexed="8"/>
        <rFont val="Arial"/>
        <family val="2"/>
        <charset val="186"/>
      </rPr>
      <t xml:space="preserve">
</t>
    </r>
  </si>
  <si>
    <r>
      <t>Revitalizēta rūpnieciskā teritorija 0,85 ha</t>
    </r>
    <r>
      <rPr>
        <sz val="8"/>
        <color indexed="8"/>
        <rFont val="Arial"/>
        <family val="2"/>
        <charset val="186"/>
      </rPr>
      <t xml:space="preserve"> platībā, radītas 16 jaunas darba vietas un piesaistītas komersantu investīcijas 650 081,7 EUR apmērā.</t>
    </r>
  </si>
  <si>
    <r>
      <t xml:space="preserve">Atbildīgais par projekta īstenošanu - Attīstības nodaļa. 
Veiktas pārrunas ar </t>
    </r>
    <r>
      <rPr>
        <u/>
        <sz val="8"/>
        <color indexed="8"/>
        <rFont val="Arial"/>
        <family val="2"/>
        <charset val="186"/>
      </rPr>
      <t>AS “Limbažu siers”</t>
    </r>
    <r>
      <rPr>
        <sz val="8"/>
        <color indexed="8"/>
        <rFont val="Arial"/>
        <family val="2"/>
        <charset val="186"/>
      </rPr>
      <t xml:space="preserve"> (MVU) par apliecinājuma parakstīšanu par ieinteresētību revitalizētās teritorijas iznomāšanā, plānotajām nefinanšu investīcijām jaunu darba vietu radīšanu.
Ūdenssaimniecības inženierkomunikāciju izbūvei tiks piesaistīts projekta partneris – SIA “Limbažu komunālserviss”.
</t>
    </r>
  </si>
  <si>
    <t>Veikta ražošanas angāra/noliktavas būvniecības un teritorijas labiekārtošanas būvprojekta izstrāde.</t>
  </si>
  <si>
    <t>Ražošanas angāra/noliktavas izbūve</t>
  </si>
  <si>
    <t>Veikta 2310 m2 ražošanas angāra/noliktavas izbūve.</t>
  </si>
  <si>
    <t>Elektrības un ūdenssaimniecības inženierkomunikāciju  pieslēgumu infrastruktūras  izbūve</t>
  </si>
  <si>
    <t>Veikta transformatora stacijas un ūdens un kanalizācijas tīklu pieslēgumu izbūve.</t>
  </si>
  <si>
    <t>2.4.</t>
  </si>
  <si>
    <t>Teritorijas nostiprināšana, cietā seguma laukumu un iebraucamā ceļa izbūve</t>
  </si>
  <si>
    <t>Veikta teritorijas pamatnes izlīdzināšana, nostiprināšana, cietā seguma laukumu un iebraucamā ceļa izbūve.</t>
  </si>
  <si>
    <t>2.5.</t>
  </si>
  <si>
    <t>Aktivitāšu īstenošanas vietas</t>
  </si>
  <si>
    <r>
      <t>Prioritārā projekta ideja:</t>
    </r>
    <r>
      <rPr>
        <sz val="8"/>
        <color indexed="8"/>
        <rFont val="Arial"/>
        <family val="2"/>
        <charset val="186"/>
      </rPr>
      <t xml:space="preserve"> </t>
    </r>
    <r>
      <rPr>
        <b/>
        <sz val="10"/>
        <color indexed="8"/>
        <rFont val="Arial"/>
        <family val="2"/>
        <charset val="186"/>
      </rPr>
      <t>Degradētās teritorijas revitalizācija Limbažu pagastā, uzlabojot pieejamību</t>
    </r>
  </si>
  <si>
    <r>
      <t>Projekta idejas pamatojums:</t>
    </r>
    <r>
      <rPr>
        <sz val="8"/>
        <color indexed="8"/>
        <rFont val="Arial"/>
        <family val="2"/>
        <charset val="186"/>
      </rPr>
      <t xml:space="preserve"> Kilometra attālumā no Limbažu pilsētas R robežas Limbažu pagasta teritorijā pie autoceļa P11 atrodas degradētā teritorija, kas bijusi aktīva ražošana Padomju laikos.
Teritorijā koncentrējušies dažādi uzņēmumi: ceļu būves/celtniecības uzņēmums, kokapstrādes un tā izstrādājumu ražotājs, serviss, ēdināšanas uzņēmums u.c.
Teritorijā no valsts autoceļu P11 iegriežas pašvaldības autoceļš Amatnieki – Beverīnas, kas ir sliktas kvalitātes un apgrūtina kravu pārvadājumus. Tā beigās atrodas ugunsdzēsības tvertne, kura kādreiz kalpojusi minētās degradētās teritorijas ugunsdrošības nodrošināšanai. Šobrīd tvertne ir bojāta un nenodrošina ūdens uzglabāšanu.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</si>
  <si>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ceļa rekonstrukcijas būvprojekta izstrādi.
Ceļš Amatnieki – Beverīnas nodrošina piekļuvi vairākiem teritorijā esošajiem komersantiem. Tā kā tam ir zema nestspēja un slikta virskārtas kvalitāte, komersantu attīstība tiek kavēta – tiek radīti bojājumi teritorijā esošo komersantu, to piegādātāju un klientu transportlīdzekļiem. Nepieciešams veikt ceļa pamatnes nostiprināšanu un virskārtas rekonstrukciju.
Projekta īstenošanas laikā atbilstoši būvniecību regulējošai likumdošanai nepieciešams nodrošināt būvdarbu būvuzraudzību un autoruzraudzību.
</t>
    </r>
  </si>
  <si>
    <t>5.</t>
  </si>
  <si>
    <t>Degradētās teritorijas revitalizācija Limbažu pagastā, uzlabojot pieejamību</t>
  </si>
  <si>
    <t>5.1.</t>
  </si>
  <si>
    <t>5.2.</t>
  </si>
  <si>
    <t>Ceļa Amatnieki - Beverīnas rekonstrukcija</t>
  </si>
  <si>
    <t>Veikta 310m ceļa rekonstrukcija</t>
  </si>
  <si>
    <t>5.3.</t>
  </si>
  <si>
    <r>
      <t>Prioritārā projekta ideja:</t>
    </r>
    <r>
      <rPr>
        <sz val="8"/>
        <color indexed="8"/>
        <rFont val="Arial"/>
        <family val="2"/>
        <charset val="186"/>
      </rPr>
      <t xml:space="preserve"> </t>
    </r>
    <r>
      <rPr>
        <b/>
        <sz val="10"/>
        <color indexed="8"/>
        <rFont val="Arial"/>
        <family val="2"/>
        <charset val="186"/>
      </rPr>
      <t>Limbažu pilsētas A daļas degradēto teritoriju revitalizēšana, uzlabojot pieejamību</t>
    </r>
  </si>
  <si>
    <r>
      <t>Projekta idejas pamatojums:</t>
    </r>
    <r>
      <rPr>
        <sz val="8"/>
        <color indexed="8"/>
        <rFont val="Arial"/>
        <family val="2"/>
        <charset val="186"/>
      </rPr>
      <t xml:space="preserve"> Limbažu pilsētā un tās apkārtnē laika gaitā izveidojušās vairākas degradētās teritorijas, kurās daļēji jau attīstās vai potenciāli varētu attīstīt uzņēmējdarbību.
Viena no tām atrodas uz A no jaunizbūvētās Dzelzceļa ielas, kur savulaik bijusi aktīva ražošanas un saimnieciskās darbības zona Padomju gados - bijusī Lauktehnikas teritorija un dažādas tā laika iestāžu ēkas. Ilgus gadus teritorija ir bijusi gandrīz pamesta, tajā veikti minimāli ieguldījumi ražošanas infrastruktūras saglabāšanai un attīstībai. Šobrīd teritorijā darbību uzsākuši vairāki kokapstrādes uzņēmumi, auto servisi, plastmasas izstrādājumu ražošanas, ceļu būves uzņēmums u.c.
Esošo un jaunu ražosānas uzņēmumu attīstībai nozīmigi ir sakārtot teritorijā esošo galveno ielu segumu.
</t>
    </r>
  </si>
  <si>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ielu rekonstrukcijas būvprojektu izstrādi.
Limbažu pilsētas A daļas degradētajās teritorijās komersantu attīstību kavē nekvalitatīvās, ar zemu nestspēju esošās ielas, kas rada piekļuves problēmas pašu komersantu, to piegādātāju un klientu transportlīdzekļiem.
Lai uzlabotu komersantu pieejamību, nepieciešams veikt vairāku nozīmīgāko ielu, pie kurām atrodas komersanti, rekonstrukciju, t.sk. nodrošinot tajās satiksmes drošību (atsevišķos posmos izbūvējot gājēju ietves un uzstādot ielu apgaismojumu). 
Projekta īstenošanas laikā atbilstoši būvniecību regulējošai likumdošanai nepieciešams nodrošināt būvdarbu būvuzraudzību un autoruzraudzību.
</t>
    </r>
  </si>
  <si>
    <r>
      <t xml:space="preserve">Atbildīgais par projekta īstenošanu - Attīstības nodaļa. Uzsāktas pārrunas ar </t>
    </r>
    <r>
      <rPr>
        <u/>
        <sz val="8"/>
        <color indexed="8"/>
        <rFont val="Arial"/>
        <family val="2"/>
        <charset val="186"/>
      </rPr>
      <t>vietējiem komersantiem</t>
    </r>
    <r>
      <rPr>
        <sz val="8"/>
        <color indexed="8"/>
        <rFont val="Arial"/>
        <family val="2"/>
        <charset val="186"/>
      </rPr>
      <t xml:space="preserve"> par apliecinājuma parakstīšanu par ieinteresētību projekta īstenošanā, plānotajām nefinanšu investīcijām un jaunu darba vietu radīšanu.</t>
    </r>
  </si>
  <si>
    <t>Būvprojektu izstrāde</t>
  </si>
  <si>
    <r>
      <t>Projekta ideja:</t>
    </r>
    <r>
      <rPr>
        <sz val="8"/>
        <color indexed="8"/>
        <rFont val="Arial"/>
        <family val="2"/>
        <charset val="186"/>
      </rPr>
      <t xml:space="preserve"> </t>
    </r>
    <r>
      <rPr>
        <b/>
        <sz val="10"/>
        <color indexed="8"/>
        <rFont val="Arial"/>
        <family val="2"/>
        <charset val="186"/>
      </rPr>
      <t>Degradētās teritorijas revitalizācija Limbažu pilsētas A daļā, izbūvējot ražošanas telpas</t>
    </r>
  </si>
  <si>
    <r>
      <t>Projekta idejas pamatojums:</t>
    </r>
    <r>
      <rPr>
        <sz val="8"/>
        <color indexed="8"/>
        <rFont val="Arial"/>
        <family val="2"/>
        <charset val="186"/>
      </rPr>
      <t xml:space="preserve">  Limbažu pilsētā nav brīvu ražošanai piemērotu ēku, kā arī esošo uzņēmēju ražotņu teritorijas lielākoties ir nelielas un grūti sasniedzamas. Novada uzņēmēji norādījuši nepieciešamību pilsētā vai tās tuvumā veidot ražošanas atbalsta teritoriju, kurā tiktu izvietots ražošanas angārs, auto un produkcijas novietošanas laukumi, ka arī atsevišķa teritorija uzņēmēju ražotās produkcijas demonstrācijai. Pašvaldībai pieder zemes īpašumi degradētajā pilsētas daļā - Meliorācijas ielas A pusē, kur šādu teritoriju varētu veiksmīgi izveidot.</t>
    </r>
  </si>
  <si>
    <t>Degradētās teritorijas revitalizācija Limbažu pilsētas A daļā, izbūvējot ražošanas telpas</t>
  </si>
  <si>
    <t>4, 5</t>
  </si>
  <si>
    <t>Veikta ražošanas teritorijas izveides tehniskā projekta izstrāde.</t>
  </si>
  <si>
    <t>Ražošanas teritorijas labiekārtošana</t>
  </si>
  <si>
    <r>
      <t>Veikta 6000m</t>
    </r>
    <r>
      <rPr>
        <vertAlign val="superscript"/>
        <sz val="8"/>
        <color indexed="8"/>
        <rFont val="Arial"/>
        <family val="2"/>
        <charset val="186"/>
      </rPr>
      <t>2</t>
    </r>
    <r>
      <rPr>
        <sz val="8"/>
        <color indexed="8"/>
        <rFont val="Arial"/>
        <family val="2"/>
        <charset val="186"/>
      </rPr>
      <t xml:space="preserve"> ražošanas teritorijas labiekārtošana - pievadceļu, stāvlaukumu izbūve.</t>
    </r>
  </si>
  <si>
    <t>Ražošanas angāra un noliktavu izbūve</t>
  </si>
  <si>
    <r>
      <t>Veikta  apsildāma rūpniecības angāra 3000m</t>
    </r>
    <r>
      <rPr>
        <vertAlign val="superscript"/>
        <sz val="8"/>
        <color indexed="8"/>
        <rFont val="Arial"/>
        <family val="2"/>
        <charset val="186"/>
      </rPr>
      <t>2</t>
    </r>
    <r>
      <rPr>
        <sz val="8"/>
        <color indexed="8"/>
        <rFont val="Arial"/>
        <family val="2"/>
        <charset val="186"/>
      </rPr>
      <t xml:space="preserve"> un 2000m</t>
    </r>
    <r>
      <rPr>
        <vertAlign val="superscript"/>
        <sz val="8"/>
        <color indexed="8"/>
        <rFont val="Arial"/>
        <family val="2"/>
        <charset val="186"/>
      </rPr>
      <t>2</t>
    </r>
    <r>
      <rPr>
        <sz val="8"/>
        <color indexed="8"/>
        <rFont val="Arial"/>
        <family val="2"/>
        <charset val="186"/>
      </rPr>
      <t xml:space="preserve"> noliktavas izbūve, t.sk.biroja telpas.</t>
    </r>
  </si>
  <si>
    <t>Pielikums Nr. 2</t>
  </si>
  <si>
    <t>Apstiprināts ar 29.12.2016. Limbažu novada domes lēmumu (protokols Nr.24, 15.§)</t>
  </si>
  <si>
    <t>Limbažu pilsētas DR teritorijas labiekārtošana uzņēmējdarbības attīstībai</t>
  </si>
  <si>
    <t>2019.</t>
  </si>
  <si>
    <t>Veikta ražošanas angāra un cietā seguma laukumu izbūves būvprojekta izstrāde un tā ekspertīze.</t>
  </si>
  <si>
    <r>
      <t>Revitalizēta rūpnieciskā teritorija 1,54 ha</t>
    </r>
    <r>
      <rPr>
        <sz val="8"/>
        <color indexed="8"/>
        <rFont val="Arial"/>
        <family val="2"/>
        <charset val="186"/>
      </rPr>
      <t xml:space="preserve"> platībā, radītas 5 jaunas darba vietas un piesaistītas komersantu investīcijas 200000 EUR apmērā.</t>
    </r>
  </si>
  <si>
    <t>Veikta vairāku Limbažu pilsētas ielu posmu atjaunošanas, pārbūves un izbūves inženierizpēte un būvprojektu izstrāde.</t>
  </si>
  <si>
    <t>Veikta aptuveni 4500 m ielu atjaunošana, pārbūve un izbūve.</t>
  </si>
  <si>
    <t>Mehanizācijas, Meža, Tīruma, Uzvaras, Noliktavu un Mazās noliktavas ielas posmu atjaunošana, pārbūve un izbūve</t>
  </si>
  <si>
    <r>
      <t>Atbildīgais par projekta īstenošanu - Attīstības nodaļa. Saņemts</t>
    </r>
    <r>
      <rPr>
        <u/>
        <sz val="8"/>
        <color theme="1"/>
        <rFont val="Arial"/>
        <family val="2"/>
        <charset val="186"/>
      </rPr>
      <t xml:space="preserve"> SIA "VIT BŪVE</t>
    </r>
    <r>
      <rPr>
        <sz val="8"/>
        <color theme="1"/>
        <rFont val="Arial"/>
        <family val="2"/>
        <charset val="186"/>
      </rPr>
      <t xml:space="preserve"> apliecinājums par nefinanšu investīciju ieguldišanu  un jaunu darba vietu radīšanu.</t>
    </r>
  </si>
  <si>
    <t xml:space="preserve">Atbildīgais par projekta īstenošanu - Attīstības nodaļa. Uzsāktas pārrunas ar komersantu par apliecinājuma parakstīšanu par ieinteresētību projekta īstenošanā, plānotajām nefinanšu investīcijām un jaunu darba vietu radīšanu. </t>
  </si>
  <si>
    <r>
      <t>Revitalizēta rūpnieciskā teritorija 0,36 ha</t>
    </r>
    <r>
      <rPr>
        <sz val="8"/>
        <color indexed="8"/>
        <rFont val="Arial"/>
        <family val="2"/>
        <charset val="186"/>
      </rPr>
      <t xml:space="preserve"> platībā, radītas 30 jaunas darba vietas un piesaistītas komersantu investīcijas 1189824,70 EUR apmērā.</t>
    </r>
  </si>
  <si>
    <t>5.4.</t>
  </si>
  <si>
    <t>5.5.</t>
  </si>
  <si>
    <t>3.4.</t>
  </si>
  <si>
    <t>Veikta ap 1200 m ielas atjaunošana</t>
  </si>
  <si>
    <t>Meliorācijas ielas atjaunošana</t>
  </si>
  <si>
    <r>
      <t>Projekta aktivitāšu pamatojums:</t>
    </r>
    <r>
      <rPr>
        <sz val="8"/>
        <color indexed="8"/>
        <rFont val="Arial"/>
        <family val="2"/>
        <charset val="186"/>
      </rPr>
      <t xml:space="preserve"> 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ražošanas telpu un ar to saistīto inženierkomunikāciju izbūves būvprojekta izstrādi.
Tā kā Limbažu pilsētā trūkst ražošanas telpas kokapstrādes uzņēmumu attīstībai, plānots izbūvēt ražošanas angāru un gatavās produkcijas uzglabāšanas noliktavu, kas būtu piemērota kokapstrādes jomas komersanta darbības nodrošināšanai.
Lai nodrošinātu piekļuvi ražošanas telpām, ap tām nepieciešams izbūvēt cietā seguma laukumus un iebrauktuvi no blakus esošās ielas, kā arī atjaunot teritorijai piegulošo Meliorācijas ielu, uzlabojot tās nestspēju.
Projekta īstenošanas laikā atbilstoši būvniecību regulējošai likumdošanai nepieciešams nodrošināt būvdarbu būvuzraudzību un autoruzraudzību.
Par ražošanas telpu un labiekārtotās teritorijas izmantošanu tiks rīkota publiska nomas tiesību izsole.
</t>
    </r>
  </si>
  <si>
    <r>
      <t>Revitalizēta rūpnieciskā teritorija 3 ha</t>
    </r>
    <r>
      <rPr>
        <sz val="8"/>
        <color indexed="8"/>
        <rFont val="Arial"/>
        <family val="2"/>
        <charset val="186"/>
      </rPr>
      <t xml:space="preserve"> platībā, radītas 25 jaunas darba vietas un piesaistītas komersantu investīcijas 950864,40 EUR apmērā.</t>
    </r>
  </si>
  <si>
    <r>
      <t>Veikta aptuven 2 ha</t>
    </r>
    <r>
      <rPr>
        <sz val="8"/>
        <color indexed="8"/>
        <rFont val="Arial"/>
        <family val="2"/>
        <charset val="186"/>
      </rPr>
      <t xml:space="preserve"> teritorijas labiekārtošana, radītas 35 jaunas darba vietas un piesaistītas komersantu investīcijas EUR 1379674 apmērā.</t>
    </r>
  </si>
  <si>
    <r>
      <rPr>
        <u/>
        <sz val="8"/>
        <color indexed="8"/>
        <rFont val="Arial"/>
        <family val="2"/>
        <charset val="186"/>
      </rPr>
      <t xml:space="preserve">Projekta aktivitāšu pamatojums: </t>
    </r>
    <r>
      <rPr>
        <sz val="8"/>
        <color indexed="8"/>
        <rFont val="Arial"/>
        <family val="2"/>
        <charset val="186"/>
      </rPr>
      <t xml:space="preserve">projekta ietvaros paredzēts īstenot zemāk norādītās darbības, lai revitalizētu degradēto teritoriju, tādejādi radot jaunas darba vietas un piesaistot privātās investīcijas. 
Lai veiktu kvalitatīvus, būvniecības normatīviem atbilstošus būvdarbus, nepieciešams veikt cietā seguma laukumu un ražošanas angāra izbūves būvprojekta izstrādi.
Teritorijā, kurā plānots izbūvēt ražošanas telpas, kādreiz atradusies kaļķa novietne, zemes virsma ir nelīdzena. Lai nodrošinātu piekļuvi ražošanas telpām un apkārtējās teritorijas pietiekamu nestspēju piegādātāju un klientu transportam, kā arī gatavās produkcijas uzglabāšanu, ap ražošanas telpām nepieciešams izbūvēt cietā seguma laukumus.
Tā kā Limbažu pilsētā trūkst ražošanas telpas kokapstrādes uzņēmumu attīstībai, plānots izbūvēt ražošanas angāru, kas būtu piemērots kokapstrādes jomas komersanta darbības nodrošināšanai.
Projekta īstenošanas laikā atbilstoši būvniecību regulējošai likumdošanai nepieciešams nodrošināt būvdarbu būvuzraudzību un autoruzraudzību. 
Par ražošanas telpu un labiekārtotās teritorijas izmantošanu tiks rīkota publiska nomas tiesību izsole.
</t>
    </r>
  </si>
  <si>
    <t>Aktivitāšu īstenošanas vietas un sakārtotās teritorijas robežas (ielu posmi)</t>
  </si>
  <si>
    <t>1.daļa - uz Z no P11</t>
  </si>
  <si>
    <t>2.daļa - uz D no P11</t>
  </si>
  <si>
    <t>Degradētās teritorijas revitalizācija Limbažu pilsētas ZR daļā, izbūvējot ražošanas telpas</t>
  </si>
  <si>
    <t>Degradētās teritorijas revitalizācija Limbažu pilsētas ZA daļā, izbūvējot ražošanas telpas</t>
  </si>
  <si>
    <t>Limbažu pilsētas A daļas degradēto teritoriju revitalizēšana, uzlabojot pieejamību</t>
  </si>
  <si>
    <r>
      <t>R</t>
    </r>
    <r>
      <rPr>
        <sz val="8"/>
        <color indexed="8"/>
        <rFont val="Arial"/>
        <family val="2"/>
        <charset val="186"/>
      </rPr>
      <t>adītas 3 jaunas darba vietas un piesaistītas 2 labumu guvušo komersantu investīcijas 100794,85 EUR apmērā.</t>
    </r>
  </si>
  <si>
    <t>Radītas 9 jaunas darba vietas un  piesaistītas 2 labumu guvušo komersantu investīcijas 344969,77 EUR apmērā.</t>
  </si>
  <si>
    <t>Radītas 2 jaunas darba vietas un piesaistītas 1 labumu guvušā komersanta investīcijas 54701,38 EUR apmērā.</t>
  </si>
  <si>
    <t xml:space="preserve">Aktualizēts ar Limbažu novada domes 28.09.2017.sēdes lēmumu (protokols Nr.16, 15.§)
Limbažu novada pašvaldības attīstības programmas 2017. – 2023.gadam rīcības un investīciju plāna 2017.-2019.gadam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</si>
</sst>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b/>
      <sz val="10"/>
      <color indexed="8"/>
      <name val="Arial"/>
      <family val="2"/>
      <charset val="186"/>
    </font>
    <font>
      <sz val="11"/>
      <color theme="0"/>
      <name val="Calibri"/>
      <family val="2"/>
      <charset val="186"/>
      <scheme val="minor"/>
    </font>
    <font>
      <b/>
      <sz val="11"/>
      <color theme="1"/>
      <name val="Calibri"/>
      <family val="2"/>
      <charset val="186"/>
      <scheme val="minor"/>
    </font>
    <font>
      <sz val="8"/>
      <color theme="1"/>
      <name val="Calibri"/>
      <family val="2"/>
      <charset val="186"/>
      <scheme val="minor"/>
    </font>
    <font>
      <sz val="7"/>
      <color theme="1"/>
      <name val="Calibri"/>
      <family val="2"/>
      <charset val="186"/>
      <scheme val="minor"/>
    </font>
    <font>
      <i/>
      <sz val="7"/>
      <color theme="1"/>
      <name val="Calibri"/>
      <family val="2"/>
      <charset val="186"/>
      <scheme val="minor"/>
    </font>
    <font>
      <sz val="8"/>
      <color rgb="FF000000"/>
      <name val="Arial"/>
      <family val="2"/>
      <charset val="186"/>
    </font>
    <font>
      <sz val="7"/>
      <color rgb="FF000000"/>
      <name val="Arial"/>
      <family val="2"/>
      <charset val="186"/>
    </font>
    <font>
      <u/>
      <sz val="8"/>
      <color rgb="FF000000"/>
      <name val="Arial"/>
      <family val="2"/>
      <charset val="186"/>
    </font>
    <font>
      <sz val="8"/>
      <color indexed="8"/>
      <name val="Arial"/>
      <family val="2"/>
      <charset val="186"/>
    </font>
    <font>
      <u/>
      <sz val="8"/>
      <color indexed="8"/>
      <name val="Arial"/>
      <family val="2"/>
      <charset val="186"/>
    </font>
    <font>
      <sz val="8"/>
      <color theme="1"/>
      <name val="Arial"/>
      <family val="2"/>
      <charset val="186"/>
    </font>
    <font>
      <sz val="12"/>
      <color theme="1"/>
      <name val="Times New Roman"/>
      <family val="1"/>
      <charset val="186"/>
    </font>
    <font>
      <i/>
      <sz val="8"/>
      <color rgb="FF000000"/>
      <name val="Arial"/>
      <family val="2"/>
      <charset val="186"/>
    </font>
    <font>
      <i/>
      <sz val="8"/>
      <color theme="1"/>
      <name val="Arial"/>
      <family val="2"/>
      <charset val="186"/>
    </font>
    <font>
      <vertAlign val="superscript"/>
      <sz val="8"/>
      <color indexed="8"/>
      <name val="Arial"/>
      <family val="2"/>
      <charset val="186"/>
    </font>
    <font>
      <sz val="12"/>
      <color theme="1"/>
      <name val="Calibri"/>
      <family val="2"/>
      <charset val="186"/>
      <scheme val="minor"/>
    </font>
    <font>
      <u/>
      <sz val="8"/>
      <color theme="1"/>
      <name val="Arial"/>
      <family val="2"/>
      <charset val="186"/>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5" fillId="0" borderId="0" xfId="0" applyFont="1" applyAlignment="1">
      <alignment horizontal="right" vertical="top" wrapText="1"/>
    </xf>
    <xf numFmtId="0" fontId="3" fillId="0" borderId="0" xfId="0" applyFont="1"/>
    <xf numFmtId="0" fontId="6" fillId="0" borderId="0" xfId="0" applyFont="1"/>
    <xf numFmtId="4" fontId="6" fillId="0" borderId="0" xfId="0" applyNumberFormat="1" applyFont="1"/>
    <xf numFmtId="0" fontId="6" fillId="0" borderId="0" xfId="0" applyFont="1" applyAlignment="1">
      <alignment horizontal="right"/>
    </xf>
    <xf numFmtId="0" fontId="2" fillId="0" borderId="0" xfId="0" applyFont="1"/>
    <xf numFmtId="0" fontId="8" fillId="0" borderId="2" xfId="0" applyFont="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7" fillId="0" borderId="2" xfId="0" applyFont="1" applyBorder="1" applyAlignment="1">
      <alignment vertical="center" wrapText="1" readingOrder="1"/>
    </xf>
    <xf numFmtId="4" fontId="7" fillId="0" borderId="2" xfId="0" applyNumberFormat="1" applyFont="1" applyBorder="1" applyAlignment="1">
      <alignment horizontal="left" vertical="center" wrapText="1" readingOrder="1"/>
    </xf>
    <xf numFmtId="4" fontId="7" fillId="3" borderId="2" xfId="0" applyNumberFormat="1" applyFont="1" applyFill="1" applyBorder="1" applyAlignment="1">
      <alignment horizontal="left" vertical="center" wrapText="1" readingOrder="1"/>
    </xf>
    <xf numFmtId="0" fontId="12" fillId="0" borderId="2" xfId="0" applyFont="1" applyBorder="1" applyAlignment="1">
      <alignment vertical="center" wrapText="1" readingOrder="1"/>
    </xf>
    <xf numFmtId="0" fontId="7" fillId="0" borderId="2" xfId="0" applyFont="1" applyBorder="1" applyAlignment="1">
      <alignment horizontal="left" vertical="center" wrapText="1" readingOrder="1"/>
    </xf>
    <xf numFmtId="16" fontId="7" fillId="0" borderId="2" xfId="0" applyNumberFormat="1" applyFont="1" applyBorder="1" applyAlignment="1">
      <alignment vertical="center" wrapText="1" readingOrder="1"/>
    </xf>
    <xf numFmtId="0" fontId="7" fillId="0" borderId="0" xfId="0" applyFont="1" applyBorder="1" applyAlignment="1">
      <alignment vertical="center" wrapText="1" readingOrder="1"/>
    </xf>
    <xf numFmtId="0" fontId="9" fillId="0" borderId="0" xfId="0" applyFont="1" applyBorder="1" applyAlignment="1">
      <alignment vertical="top" wrapText="1" readingOrder="1"/>
    </xf>
    <xf numFmtId="0" fontId="7" fillId="0" borderId="0" xfId="0" applyFont="1" applyBorder="1" applyAlignment="1">
      <alignment horizontal="justify" vertical="center" wrapText="1" readingOrder="1"/>
    </xf>
    <xf numFmtId="4" fontId="7" fillId="2" borderId="2" xfId="0" applyNumberFormat="1" applyFont="1" applyFill="1" applyBorder="1" applyAlignment="1">
      <alignment horizontal="left" vertical="center" wrapText="1" readingOrder="1"/>
    </xf>
    <xf numFmtId="0" fontId="0" fillId="0" borderId="0" xfId="0" applyAlignment="1">
      <alignment vertical="center" readingOrder="1"/>
    </xf>
    <xf numFmtId="2" fontId="7" fillId="0" borderId="2" xfId="0" applyNumberFormat="1" applyFont="1" applyBorder="1" applyAlignment="1">
      <alignment horizontal="left" vertical="center" wrapText="1" readingOrder="1"/>
    </xf>
    <xf numFmtId="0" fontId="0" fillId="2" borderId="0" xfId="0" applyFill="1"/>
    <xf numFmtId="4" fontId="7" fillId="0" borderId="2" xfId="0" applyNumberFormat="1" applyFont="1" applyBorder="1" applyAlignment="1">
      <alignment horizontal="center" vertical="center" wrapText="1" readingOrder="1"/>
    </xf>
    <xf numFmtId="4" fontId="7" fillId="3" borderId="2" xfId="0" applyNumberFormat="1" applyFont="1" applyFill="1" applyBorder="1" applyAlignment="1">
      <alignment horizontal="center" vertical="center" wrapText="1" readingOrder="1"/>
    </xf>
    <xf numFmtId="0" fontId="7" fillId="0" borderId="2" xfId="0" applyFont="1" applyBorder="1" applyAlignment="1">
      <alignment horizontal="justify" vertical="center" wrapText="1" readingOrder="1"/>
    </xf>
    <xf numFmtId="2" fontId="7" fillId="0" borderId="2" xfId="0" applyNumberFormat="1" applyFont="1" applyBorder="1" applyAlignment="1">
      <alignment vertical="center" wrapText="1" readingOrder="1"/>
    </xf>
    <xf numFmtId="4" fontId="0" fillId="0" borderId="0" xfId="0" applyNumberFormat="1"/>
    <xf numFmtId="0" fontId="13" fillId="0" borderId="0" xfId="0" applyFont="1" applyAlignment="1">
      <alignment horizontal="left" vertical="center" indent="15"/>
    </xf>
    <xf numFmtId="0" fontId="14" fillId="0" borderId="0" xfId="0" applyFont="1" applyBorder="1" applyAlignment="1">
      <alignment vertical="center" readingOrder="1"/>
    </xf>
    <xf numFmtId="0" fontId="15" fillId="0" borderId="0" xfId="0" applyFont="1"/>
    <xf numFmtId="0" fontId="7" fillId="0" borderId="0" xfId="0" applyFont="1" applyFill="1" applyBorder="1" applyAlignment="1">
      <alignment vertical="center" readingOrder="1"/>
    </xf>
    <xf numFmtId="0" fontId="0" fillId="0" borderId="0" xfId="0" applyAlignment="1">
      <alignment horizontal="left"/>
    </xf>
    <xf numFmtId="0" fontId="15" fillId="0" borderId="0" xfId="0" applyFont="1" applyAlignment="1">
      <alignment horizontal="right"/>
    </xf>
    <xf numFmtId="0" fontId="12" fillId="0" borderId="0" xfId="0" applyFont="1"/>
    <xf numFmtId="0" fontId="15" fillId="0" borderId="0" xfId="0" applyFont="1" applyAlignment="1">
      <alignment horizontal="left"/>
    </xf>
    <xf numFmtId="4" fontId="7" fillId="0" borderId="2" xfId="0" applyNumberFormat="1" applyFont="1" applyBorder="1" applyAlignment="1">
      <alignment vertical="center" wrapText="1" readingOrder="1"/>
    </xf>
    <xf numFmtId="0" fontId="12" fillId="0" borderId="2" xfId="0" applyFont="1" applyBorder="1"/>
    <xf numFmtId="0" fontId="12" fillId="0" borderId="2" xfId="0" applyFont="1" applyBorder="1" applyAlignment="1">
      <alignment wrapText="1"/>
    </xf>
    <xf numFmtId="4" fontId="12" fillId="0" borderId="2" xfId="0" applyNumberFormat="1" applyFont="1" applyBorder="1" applyAlignment="1">
      <alignment horizontal="left" vertical="center"/>
    </xf>
    <xf numFmtId="4" fontId="12" fillId="0" borderId="2" xfId="0" applyNumberFormat="1" applyFont="1" applyBorder="1"/>
    <xf numFmtId="0" fontId="14" fillId="0" borderId="0" xfId="0" applyFont="1" applyBorder="1" applyAlignment="1">
      <alignment horizontal="right" vertical="center" readingOrder="1"/>
    </xf>
    <xf numFmtId="0" fontId="17" fillId="0" borderId="0" xfId="0" applyFont="1"/>
    <xf numFmtId="0" fontId="14" fillId="0" borderId="0" xfId="0" applyFont="1" applyFill="1" applyBorder="1" applyAlignment="1">
      <alignment horizontal="right" vertical="center" readingOrder="1"/>
    </xf>
    <xf numFmtId="0" fontId="0" fillId="0" borderId="0" xfId="0" applyAlignment="1">
      <alignment wrapText="1"/>
    </xf>
    <xf numFmtId="0" fontId="9" fillId="0" borderId="4" xfId="0" applyFont="1" applyBorder="1" applyAlignment="1">
      <alignment horizontal="justify" vertical="top" wrapText="1" readingOrder="1"/>
    </xf>
    <xf numFmtId="0" fontId="9" fillId="0" borderId="5" xfId="0" applyFont="1" applyBorder="1" applyAlignment="1">
      <alignment horizontal="justify" vertical="top" wrapText="1" readingOrder="1"/>
    </xf>
    <xf numFmtId="0" fontId="9" fillId="0" borderId="6" xfId="0" applyFont="1" applyBorder="1" applyAlignment="1">
      <alignment horizontal="justify" vertical="top" wrapText="1" readingOrder="1"/>
    </xf>
    <xf numFmtId="0" fontId="9" fillId="0" borderId="4" xfId="0" applyFont="1" applyBorder="1" applyAlignment="1">
      <alignment horizontal="left" vertical="top" wrapText="1" readingOrder="1"/>
    </xf>
    <xf numFmtId="0" fontId="9" fillId="0" borderId="5" xfId="0" applyFont="1" applyBorder="1" applyAlignment="1">
      <alignment horizontal="left" vertical="top" wrapText="1" readingOrder="1"/>
    </xf>
    <xf numFmtId="0" fontId="9" fillId="0" borderId="6" xfId="0" applyFont="1" applyBorder="1" applyAlignment="1">
      <alignment horizontal="left" vertical="top" wrapText="1" readingOrder="1"/>
    </xf>
    <xf numFmtId="0" fontId="12" fillId="0" borderId="1"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9" fillId="0" borderId="2" xfId="0" applyFont="1" applyBorder="1" applyAlignment="1">
      <alignment horizontal="justify" vertical="center" wrapText="1" readingOrder="1"/>
    </xf>
    <xf numFmtId="0" fontId="7" fillId="0" borderId="2" xfId="0" applyFont="1" applyBorder="1" applyAlignment="1">
      <alignment horizontal="center" vertical="center" wrapText="1" readingOrder="1"/>
    </xf>
    <xf numFmtId="0" fontId="8" fillId="0" borderId="2" xfId="0" applyFont="1" applyBorder="1" applyAlignment="1">
      <alignment horizontal="center" vertical="center" wrapText="1" readingOrder="1"/>
    </xf>
    <xf numFmtId="0" fontId="7" fillId="0" borderId="2" xfId="0" applyFont="1" applyBorder="1" applyAlignment="1">
      <alignment horizontal="justify" vertical="center" wrapText="1" readingOrder="1"/>
    </xf>
    <xf numFmtId="0" fontId="9" fillId="2" borderId="2" xfId="0" applyFont="1" applyFill="1" applyBorder="1" applyAlignment="1">
      <alignment horizontal="justify" vertical="center" wrapText="1" readingOrder="1"/>
    </xf>
    <xf numFmtId="0" fontId="12" fillId="0" borderId="2" xfId="0" applyFont="1" applyBorder="1" applyAlignment="1">
      <alignment horizontal="center" vertical="center" wrapText="1" readingOrder="1"/>
    </xf>
    <xf numFmtId="0" fontId="10" fillId="0" borderId="4" xfId="0" applyFont="1" applyBorder="1" applyAlignment="1">
      <alignment horizontal="justify" vertical="top" wrapText="1" readingOrder="1"/>
    </xf>
    <xf numFmtId="0" fontId="7" fillId="0" borderId="5" xfId="0" applyFont="1" applyBorder="1" applyAlignment="1">
      <alignment horizontal="justify" vertical="top" wrapText="1" readingOrder="1"/>
    </xf>
    <xf numFmtId="0" fontId="7" fillId="0" borderId="6" xfId="0" applyFont="1" applyBorder="1" applyAlignment="1">
      <alignment horizontal="justify" vertical="top" wrapText="1" readingOrder="1"/>
    </xf>
    <xf numFmtId="0" fontId="14" fillId="0" borderId="0" xfId="0" applyFont="1" applyBorder="1" applyAlignment="1">
      <alignment horizontal="left" vertical="center" wrapText="1" readingOrder="1"/>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jpg"/><Relationship Id="rId4" Type="http://schemas.openxmlformats.org/officeDocument/2006/relationships/image" Target="../media/image7.png"/><Relationship Id="rId9" Type="http://schemas.openxmlformats.org/officeDocument/2006/relationships/image" Target="../media/image12.jpg"/><Relationship Id="rId14"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16</xdr:row>
      <xdr:rowOff>171450</xdr:rowOff>
    </xdr:from>
    <xdr:to>
      <xdr:col>6</xdr:col>
      <xdr:colOff>638175</xdr:colOff>
      <xdr:row>17</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343775"/>
          <a:ext cx="4333875" cy="302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9</xdr:col>
      <xdr:colOff>1695450</xdr:colOff>
      <xdr:row>43</xdr:row>
      <xdr:rowOff>47625</xdr:rowOff>
    </xdr:to>
    <xdr:pic>
      <xdr:nvPicPr>
        <xdr:cNvPr id="4"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583650"/>
          <a:ext cx="6829425" cy="3286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53</xdr:row>
      <xdr:rowOff>180975</xdr:rowOff>
    </xdr:from>
    <xdr:to>
      <xdr:col>7</xdr:col>
      <xdr:colOff>219075</xdr:colOff>
      <xdr:row>73</xdr:row>
      <xdr:rowOff>85725</xdr:rowOff>
    </xdr:to>
    <xdr:pic>
      <xdr:nvPicPr>
        <xdr:cNvPr id="5" name="Picture 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 y="28698825"/>
          <a:ext cx="4629150"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514350</xdr:colOff>
      <xdr:row>17</xdr:row>
      <xdr:rowOff>285750</xdr:rowOff>
    </xdr:from>
    <xdr:to>
      <xdr:col>7</xdr:col>
      <xdr:colOff>0</xdr:colOff>
      <xdr:row>18</xdr:row>
      <xdr:rowOff>3971925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7181850"/>
          <a:ext cx="21336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18</xdr:row>
      <xdr:rowOff>19050</xdr:rowOff>
    </xdr:from>
    <xdr:to>
      <xdr:col>3</xdr:col>
      <xdr:colOff>419100</xdr:colOff>
      <xdr:row>18</xdr:row>
      <xdr:rowOff>3971925</xdr:rowOff>
    </xdr:to>
    <xdr:pic>
      <xdr:nvPicPr>
        <xdr:cNvPr id="4"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7210425"/>
          <a:ext cx="24765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30</xdr:row>
      <xdr:rowOff>19051</xdr:rowOff>
    </xdr:from>
    <xdr:to>
      <xdr:col>5</xdr:col>
      <xdr:colOff>35350</xdr:colOff>
      <xdr:row>38</xdr:row>
      <xdr:rowOff>704851</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7211" r="2924"/>
        <a:stretch>
          <a:fillRect/>
        </a:stretch>
      </xdr:blipFill>
      <xdr:spPr bwMode="auto">
        <a:xfrm>
          <a:off x="38100" y="16725901"/>
          <a:ext cx="32643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895351</xdr:colOff>
      <xdr:row>29</xdr:row>
      <xdr:rowOff>180975</xdr:rowOff>
    </xdr:from>
    <xdr:to>
      <xdr:col>12</xdr:col>
      <xdr:colOff>1483239</xdr:colOff>
      <xdr:row>38</xdr:row>
      <xdr:rowOff>695325</xdr:rowOff>
    </xdr:to>
    <xdr:pic>
      <xdr:nvPicPr>
        <xdr:cNvPr id="8" name="Picture 9"/>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96051" y="16697325"/>
          <a:ext cx="3426338" cy="222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30</xdr:row>
      <xdr:rowOff>19051</xdr:rowOff>
    </xdr:from>
    <xdr:to>
      <xdr:col>9</xdr:col>
      <xdr:colOff>847725</xdr:colOff>
      <xdr:row>39</xdr:row>
      <xdr:rowOff>77247</xdr:rowOff>
    </xdr:to>
    <xdr:pic>
      <xdr:nvPicPr>
        <xdr:cNvPr id="15" name="Picture 1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43275" y="16725901"/>
          <a:ext cx="3105150" cy="256327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571499</xdr:colOff>
      <xdr:row>65</xdr:row>
      <xdr:rowOff>9524</xdr:rowOff>
    </xdr:from>
    <xdr:to>
      <xdr:col>9</xdr:col>
      <xdr:colOff>1276350</xdr:colOff>
      <xdr:row>76</xdr:row>
      <xdr:rowOff>1557428</xdr:rowOff>
    </xdr:to>
    <xdr:pic>
      <xdr:nvPicPr>
        <xdr:cNvPr id="22" name="Picture 27"/>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600574" y="31984949"/>
          <a:ext cx="2276476" cy="4595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89</xdr:row>
      <xdr:rowOff>28575</xdr:rowOff>
    </xdr:from>
    <xdr:to>
      <xdr:col>7</xdr:col>
      <xdr:colOff>314325</xdr:colOff>
      <xdr:row>103</xdr:row>
      <xdr:rowOff>0</xdr:rowOff>
    </xdr:to>
    <xdr:pic>
      <xdr:nvPicPr>
        <xdr:cNvPr id="27" name="Picture 11648"/>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94583250"/>
          <a:ext cx="5029200" cy="3724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476250</xdr:colOff>
      <xdr:row>89</xdr:row>
      <xdr:rowOff>19050</xdr:rowOff>
    </xdr:from>
    <xdr:to>
      <xdr:col>13</xdr:col>
      <xdr:colOff>3578</xdr:colOff>
      <xdr:row>102</xdr:row>
      <xdr:rowOff>200025</xdr:rowOff>
    </xdr:to>
    <xdr:pic>
      <xdr:nvPicPr>
        <xdr:cNvPr id="29" name="Picture 11650"/>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858125" y="41557575"/>
          <a:ext cx="2070503"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18</xdr:row>
      <xdr:rowOff>0</xdr:rowOff>
    </xdr:from>
    <xdr:to>
      <xdr:col>11</xdr:col>
      <xdr:colOff>198308</xdr:colOff>
      <xdr:row>18</xdr:row>
      <xdr:rowOff>3952875</xdr:rowOff>
    </xdr:to>
    <xdr:pic>
      <xdr:nvPicPr>
        <xdr:cNvPr id="31" name="Picture 30"/>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095875" y="7210425"/>
          <a:ext cx="3036758" cy="3952875"/>
        </a:xfrm>
        <a:prstGeom prst="rect">
          <a:avLst/>
        </a:prstGeom>
      </xdr:spPr>
    </xdr:pic>
    <xdr:clientData/>
  </xdr:twoCellAnchor>
  <xdr:twoCellAnchor editAs="oneCell">
    <xdr:from>
      <xdr:col>9</xdr:col>
      <xdr:colOff>1381125</xdr:colOff>
      <xdr:row>65</xdr:row>
      <xdr:rowOff>28575</xdr:rowOff>
    </xdr:from>
    <xdr:to>
      <xdr:col>13</xdr:col>
      <xdr:colOff>0</xdr:colOff>
      <xdr:row>76</xdr:row>
      <xdr:rowOff>552450</xdr:rowOff>
    </xdr:to>
    <xdr:pic>
      <xdr:nvPicPr>
        <xdr:cNvPr id="33" name="Picture 32"/>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2362" r="4904" b="5779"/>
        <a:stretch/>
      </xdr:blipFill>
      <xdr:spPr>
        <a:xfrm>
          <a:off x="6981825" y="32004000"/>
          <a:ext cx="2943225" cy="3571875"/>
        </a:xfrm>
        <a:prstGeom prst="rect">
          <a:avLst/>
        </a:prstGeom>
      </xdr:spPr>
    </xdr:pic>
    <xdr:clientData/>
  </xdr:twoCellAnchor>
  <xdr:twoCellAnchor editAs="oneCell">
    <xdr:from>
      <xdr:col>0</xdr:col>
      <xdr:colOff>9525</xdr:colOff>
      <xdr:row>65</xdr:row>
      <xdr:rowOff>0</xdr:rowOff>
    </xdr:from>
    <xdr:to>
      <xdr:col>6</xdr:col>
      <xdr:colOff>533400</xdr:colOff>
      <xdr:row>76</xdr:row>
      <xdr:rowOff>459734</xdr:rowOff>
    </xdr:to>
    <xdr:pic>
      <xdr:nvPicPr>
        <xdr:cNvPr id="34" name="Picture 33"/>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10506" t="8633" r="13336"/>
        <a:stretch/>
      </xdr:blipFill>
      <xdr:spPr>
        <a:xfrm>
          <a:off x="9525" y="31975425"/>
          <a:ext cx="4552950" cy="3507734"/>
        </a:xfrm>
        <a:prstGeom prst="rect">
          <a:avLst/>
        </a:prstGeom>
      </xdr:spPr>
    </xdr:pic>
    <xdr:clientData/>
  </xdr:twoCellAnchor>
  <xdr:twoCellAnchor editAs="oneCell">
    <xdr:from>
      <xdr:col>8</xdr:col>
      <xdr:colOff>142875</xdr:colOff>
      <xdr:row>89</xdr:row>
      <xdr:rowOff>19050</xdr:rowOff>
    </xdr:from>
    <xdr:to>
      <xdr:col>10</xdr:col>
      <xdr:colOff>152400</xdr:colOff>
      <xdr:row>102</xdr:row>
      <xdr:rowOff>361950</xdr:rowOff>
    </xdr:to>
    <xdr:pic>
      <xdr:nvPicPr>
        <xdr:cNvPr id="5" name="Picture 4"/>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Lst>
        </a:blip>
        <a:srcRect l="10060" b="15307"/>
        <a:stretch/>
      </xdr:blipFill>
      <xdr:spPr>
        <a:xfrm>
          <a:off x="5238750" y="41557575"/>
          <a:ext cx="2295525" cy="3724275"/>
        </a:xfrm>
        <a:prstGeom prst="rect">
          <a:avLst/>
        </a:prstGeom>
      </xdr:spPr>
    </xdr:pic>
    <xdr:clientData/>
  </xdr:twoCellAnchor>
  <xdr:twoCellAnchor editAs="oneCell">
    <xdr:from>
      <xdr:col>6</xdr:col>
      <xdr:colOff>190500</xdr:colOff>
      <xdr:row>49</xdr:row>
      <xdr:rowOff>0</xdr:rowOff>
    </xdr:from>
    <xdr:to>
      <xdr:col>13</xdr:col>
      <xdr:colOff>1</xdr:colOff>
      <xdr:row>54</xdr:row>
      <xdr:rowOff>152400</xdr:rowOff>
    </xdr:to>
    <xdr:pic>
      <xdr:nvPicPr>
        <xdr:cNvPr id="9" name="Picture 8"/>
        <xdr:cNvPicPr>
          <a:picLocks noChangeAspect="1"/>
        </xdr:cNvPicPr>
      </xdr:nvPicPr>
      <xdr:blipFill rotWithShape="1">
        <a:blip xmlns:r="http://schemas.openxmlformats.org/officeDocument/2006/relationships" r:embed="rId13"/>
        <a:srcRect l="13855" t="7710" r="18671" b="4178"/>
        <a:stretch/>
      </xdr:blipFill>
      <xdr:spPr>
        <a:xfrm>
          <a:off x="4219575" y="22955250"/>
          <a:ext cx="5705476" cy="4191000"/>
        </a:xfrm>
        <a:prstGeom prst="rect">
          <a:avLst/>
        </a:prstGeom>
      </xdr:spPr>
    </xdr:pic>
    <xdr:clientData/>
  </xdr:twoCellAnchor>
  <xdr:twoCellAnchor editAs="oneCell">
    <xdr:from>
      <xdr:col>0</xdr:col>
      <xdr:colOff>28575</xdr:colOff>
      <xdr:row>49</xdr:row>
      <xdr:rowOff>9525</xdr:rowOff>
    </xdr:from>
    <xdr:to>
      <xdr:col>6</xdr:col>
      <xdr:colOff>576401</xdr:colOff>
      <xdr:row>53</xdr:row>
      <xdr:rowOff>2533650</xdr:rowOff>
    </xdr:to>
    <xdr:pic>
      <xdr:nvPicPr>
        <xdr:cNvPr id="6" name="Picture 5"/>
        <xdr:cNvPicPr>
          <a:picLocks noChangeAspect="1"/>
        </xdr:cNvPicPr>
      </xdr:nvPicPr>
      <xdr:blipFill rotWithShape="1">
        <a:blip xmlns:r="http://schemas.openxmlformats.org/officeDocument/2006/relationships" r:embed="rId14"/>
        <a:srcRect l="21257" t="19856" r="25136" b="11720"/>
        <a:stretch/>
      </xdr:blipFill>
      <xdr:spPr>
        <a:xfrm>
          <a:off x="28575" y="22964775"/>
          <a:ext cx="4576901" cy="3286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tabSelected="1" workbookViewId="0">
      <pane ySplit="6" topLeftCell="A7" activePane="bottomLeft" state="frozen"/>
      <selection pane="bottomLeft" activeCell="P11" sqref="P11"/>
    </sheetView>
  </sheetViews>
  <sheetFormatPr defaultRowHeight="15" x14ac:dyDescent="0.25"/>
  <cols>
    <col min="1" max="1" width="3.85546875" customWidth="1"/>
    <col min="2" max="2" width="19.7109375" customWidth="1"/>
    <col min="3" max="3" width="6.140625" customWidth="1"/>
    <col min="4" max="4" width="7.85546875" customWidth="1"/>
    <col min="5" max="5" width="9.42578125" customWidth="1"/>
    <col min="6" max="6" width="9" customWidth="1"/>
    <col min="7" max="7" width="10.28515625" customWidth="1"/>
    <col min="8" max="8" width="8.42578125" customWidth="1"/>
    <col min="9" max="9" width="9" customWidth="1"/>
    <col min="10" max="10" width="26.7109375" customWidth="1"/>
    <col min="11" max="11" width="8.28515625" customWidth="1"/>
    <col min="12" max="12" width="7.5703125" customWidth="1"/>
    <col min="13" max="13" width="18.28515625" customWidth="1"/>
  </cols>
  <sheetData>
    <row r="1" spans="1:13" ht="15.75" x14ac:dyDescent="0.25">
      <c r="J1" s="41" t="s">
        <v>123</v>
      </c>
    </row>
    <row r="2" spans="1:13" ht="42" customHeight="1" x14ac:dyDescent="0.25">
      <c r="A2" s="63" t="s">
        <v>153</v>
      </c>
      <c r="B2" s="63"/>
      <c r="C2" s="63"/>
      <c r="D2" s="63"/>
      <c r="E2" s="63"/>
      <c r="F2" s="63"/>
      <c r="G2" s="63"/>
      <c r="H2" s="63"/>
      <c r="I2" s="63"/>
      <c r="M2" s="1" t="s">
        <v>124</v>
      </c>
    </row>
    <row r="3" spans="1:13" x14ac:dyDescent="0.25">
      <c r="A3" s="2" t="s">
        <v>3</v>
      </c>
    </row>
    <row r="4" spans="1:13" x14ac:dyDescent="0.25">
      <c r="A4" s="3" t="s">
        <v>4</v>
      </c>
      <c r="B4" s="3"/>
      <c r="C4" s="3"/>
      <c r="D4" s="3"/>
      <c r="E4" s="4">
        <f>E12+E22+E49</f>
        <v>642787.37999999989</v>
      </c>
      <c r="F4" s="4">
        <f>F12+F22+F49</f>
        <v>78664.345499999996</v>
      </c>
      <c r="G4" s="4">
        <f>G12+G22+G49</f>
        <v>500466.00449999998</v>
      </c>
      <c r="H4" s="4">
        <f>H12+H22+H49</f>
        <v>63657.03</v>
      </c>
      <c r="J4" s="5" t="s">
        <v>5</v>
      </c>
      <c r="K4" s="4">
        <f>M4-G4</f>
        <v>-4.4999999809078872E-3</v>
      </c>
      <c r="M4" s="6">
        <v>500466</v>
      </c>
    </row>
    <row r="5" spans="1:13" ht="20.25" customHeight="1" x14ac:dyDescent="0.25">
      <c r="A5" s="54" t="s">
        <v>6</v>
      </c>
      <c r="B5" s="54" t="s">
        <v>0</v>
      </c>
      <c r="C5" s="55" t="s">
        <v>7</v>
      </c>
      <c r="D5" s="55" t="s">
        <v>8</v>
      </c>
      <c r="E5" s="54" t="s">
        <v>9</v>
      </c>
      <c r="F5" s="54" t="s">
        <v>10</v>
      </c>
      <c r="G5" s="54"/>
      <c r="H5" s="54"/>
      <c r="I5" s="54"/>
      <c r="J5" s="54" t="s">
        <v>11</v>
      </c>
      <c r="K5" s="54" t="s">
        <v>12</v>
      </c>
      <c r="L5" s="54"/>
      <c r="M5" s="54" t="s">
        <v>13</v>
      </c>
    </row>
    <row r="6" spans="1:13" ht="49.5" customHeight="1" x14ac:dyDescent="0.25">
      <c r="A6" s="54"/>
      <c r="B6" s="54"/>
      <c r="C6" s="55"/>
      <c r="D6" s="55"/>
      <c r="E6" s="54"/>
      <c r="F6" s="7" t="s">
        <v>14</v>
      </c>
      <c r="G6" s="8" t="s">
        <v>15</v>
      </c>
      <c r="H6" s="7" t="s">
        <v>16</v>
      </c>
      <c r="I6" s="7" t="s">
        <v>17</v>
      </c>
      <c r="J6" s="54"/>
      <c r="K6" s="7" t="s">
        <v>18</v>
      </c>
      <c r="L6" s="7" t="s">
        <v>19</v>
      </c>
      <c r="M6" s="54"/>
    </row>
    <row r="7" spans="1:13" x14ac:dyDescent="0.25">
      <c r="A7" s="56" t="s">
        <v>20</v>
      </c>
      <c r="B7" s="56"/>
      <c r="C7" s="56"/>
      <c r="D7" s="56"/>
      <c r="E7" s="56"/>
      <c r="F7" s="56"/>
      <c r="G7" s="56"/>
      <c r="H7" s="56"/>
      <c r="I7" s="56"/>
      <c r="J7" s="56"/>
      <c r="K7" s="56"/>
      <c r="L7" s="56"/>
      <c r="M7" s="56"/>
    </row>
    <row r="8" spans="1:13" x14ac:dyDescent="0.25">
      <c r="A8" s="56" t="s">
        <v>21</v>
      </c>
      <c r="B8" s="56"/>
      <c r="C8" s="56"/>
      <c r="D8" s="56"/>
      <c r="E8" s="56"/>
      <c r="F8" s="56"/>
      <c r="G8" s="56"/>
      <c r="H8" s="56"/>
      <c r="I8" s="56"/>
      <c r="J8" s="56"/>
      <c r="K8" s="56"/>
      <c r="L8" s="56"/>
      <c r="M8" s="56"/>
    </row>
    <row r="9" spans="1:13" x14ac:dyDescent="0.25">
      <c r="A9" s="53" t="s">
        <v>22</v>
      </c>
      <c r="B9" s="53"/>
      <c r="C9" s="53"/>
      <c r="D9" s="53"/>
      <c r="E9" s="53"/>
      <c r="F9" s="53"/>
      <c r="G9" s="53"/>
      <c r="H9" s="53"/>
      <c r="I9" s="53"/>
      <c r="J9" s="53"/>
      <c r="K9" s="53"/>
      <c r="L9" s="53"/>
      <c r="M9" s="53"/>
    </row>
    <row r="10" spans="1:13" ht="48.75" customHeight="1" x14ac:dyDescent="0.25">
      <c r="A10" s="44" t="s">
        <v>23</v>
      </c>
      <c r="B10" s="45"/>
      <c r="C10" s="45"/>
      <c r="D10" s="45"/>
      <c r="E10" s="45"/>
      <c r="F10" s="45"/>
      <c r="G10" s="45"/>
      <c r="H10" s="45"/>
      <c r="I10" s="45"/>
      <c r="J10" s="45"/>
      <c r="K10" s="45"/>
      <c r="L10" s="45"/>
      <c r="M10" s="46"/>
    </row>
    <row r="11" spans="1:13" ht="117.75" customHeight="1" x14ac:dyDescent="0.25">
      <c r="A11" s="47" t="s">
        <v>24</v>
      </c>
      <c r="B11" s="48"/>
      <c r="C11" s="48"/>
      <c r="D11" s="48"/>
      <c r="E11" s="48"/>
      <c r="F11" s="48"/>
      <c r="G11" s="48"/>
      <c r="H11" s="48"/>
      <c r="I11" s="48"/>
      <c r="J11" s="48"/>
      <c r="K11" s="48"/>
      <c r="L11" s="48"/>
      <c r="M11" s="49"/>
    </row>
    <row r="12" spans="1:13" ht="60" customHeight="1" x14ac:dyDescent="0.25">
      <c r="A12" s="9" t="s">
        <v>25</v>
      </c>
      <c r="B12" s="9" t="s">
        <v>125</v>
      </c>
      <c r="C12" s="9">
        <v>4</v>
      </c>
      <c r="D12" s="9" t="s">
        <v>26</v>
      </c>
      <c r="E12" s="10">
        <v>405846.79</v>
      </c>
      <c r="F12" s="10">
        <f>E12/100*15</f>
        <v>60877.018499999991</v>
      </c>
      <c r="G12" s="11">
        <f>E12/100*85</f>
        <v>344969.77149999997</v>
      </c>
      <c r="H12" s="10">
        <v>0</v>
      </c>
      <c r="I12" s="10">
        <v>0</v>
      </c>
      <c r="J12" s="12" t="s">
        <v>151</v>
      </c>
      <c r="K12" s="13" t="s">
        <v>27</v>
      </c>
      <c r="L12" s="13" t="s">
        <v>126</v>
      </c>
      <c r="M12" s="50" t="s">
        <v>28</v>
      </c>
    </row>
    <row r="13" spans="1:13" ht="32.25" customHeight="1" x14ac:dyDescent="0.25">
      <c r="A13" s="9" t="s">
        <v>29</v>
      </c>
      <c r="B13" s="9" t="s">
        <v>30</v>
      </c>
      <c r="C13" s="9"/>
      <c r="D13" s="9"/>
      <c r="E13" s="10"/>
      <c r="F13" s="10"/>
      <c r="G13" s="10"/>
      <c r="H13" s="10"/>
      <c r="I13" s="10"/>
      <c r="J13" s="9" t="s">
        <v>31</v>
      </c>
      <c r="K13" s="13"/>
      <c r="L13" s="14"/>
      <c r="M13" s="51"/>
    </row>
    <row r="14" spans="1:13" ht="31.5" customHeight="1" x14ac:dyDescent="0.25">
      <c r="A14" s="9" t="s">
        <v>32</v>
      </c>
      <c r="B14" s="9" t="s">
        <v>33</v>
      </c>
      <c r="C14" s="9"/>
      <c r="D14" s="9"/>
      <c r="E14" s="10"/>
      <c r="F14" s="10"/>
      <c r="G14" s="10"/>
      <c r="H14" s="10"/>
      <c r="I14" s="10"/>
      <c r="J14" s="9" t="s">
        <v>34</v>
      </c>
      <c r="K14" s="9"/>
      <c r="L14" s="9"/>
      <c r="M14" s="51"/>
    </row>
    <row r="15" spans="1:13" ht="33.75" customHeight="1" x14ac:dyDescent="0.25">
      <c r="A15" s="9" t="s">
        <v>35</v>
      </c>
      <c r="B15" s="9" t="s">
        <v>36</v>
      </c>
      <c r="C15" s="9"/>
      <c r="D15" s="9"/>
      <c r="E15" s="10"/>
      <c r="F15" s="10"/>
      <c r="G15" s="10"/>
      <c r="H15" s="10"/>
      <c r="I15" s="10"/>
      <c r="J15" s="9" t="s">
        <v>37</v>
      </c>
      <c r="K15" s="9"/>
      <c r="L15" s="9"/>
      <c r="M15" s="51"/>
    </row>
    <row r="16" spans="1:13" ht="54.75" customHeight="1" x14ac:dyDescent="0.25">
      <c r="A16" s="9" t="s">
        <v>38</v>
      </c>
      <c r="B16" s="9" t="s">
        <v>39</v>
      </c>
      <c r="C16" s="9"/>
      <c r="D16" s="9"/>
      <c r="E16" s="10"/>
      <c r="F16" s="10"/>
      <c r="G16" s="10"/>
      <c r="H16" s="10"/>
      <c r="I16" s="10"/>
      <c r="J16" s="9" t="s">
        <v>40</v>
      </c>
      <c r="K16" s="9"/>
      <c r="L16" s="9"/>
      <c r="M16" s="52"/>
    </row>
    <row r="17" spans="1:13" ht="252" customHeight="1" x14ac:dyDescent="0.25">
      <c r="A17" s="15"/>
      <c r="B17" s="16" t="s">
        <v>41</v>
      </c>
      <c r="C17" s="15"/>
      <c r="D17" s="15"/>
      <c r="E17" s="15"/>
      <c r="F17" s="15"/>
      <c r="G17" s="15"/>
      <c r="H17" s="15"/>
      <c r="I17" s="15"/>
      <c r="J17" s="15"/>
      <c r="K17" s="15"/>
      <c r="L17" s="15"/>
      <c r="M17" s="17"/>
    </row>
    <row r="19" spans="1:13" x14ac:dyDescent="0.25">
      <c r="A19" s="57" t="s">
        <v>46</v>
      </c>
      <c r="B19" s="57"/>
      <c r="C19" s="57"/>
      <c r="D19" s="57"/>
      <c r="E19" s="57"/>
      <c r="F19" s="57"/>
      <c r="G19" s="57"/>
      <c r="H19" s="57"/>
      <c r="I19" s="57"/>
      <c r="J19" s="57"/>
      <c r="K19" s="57"/>
      <c r="L19" s="57"/>
      <c r="M19" s="57"/>
    </row>
    <row r="20" spans="1:13" ht="63" customHeight="1" x14ac:dyDescent="0.25">
      <c r="A20" s="47" t="s">
        <v>47</v>
      </c>
      <c r="B20" s="48"/>
      <c r="C20" s="48"/>
      <c r="D20" s="48"/>
      <c r="E20" s="48"/>
      <c r="F20" s="48"/>
      <c r="G20" s="48"/>
      <c r="H20" s="48"/>
      <c r="I20" s="48"/>
      <c r="J20" s="48"/>
      <c r="K20" s="48"/>
      <c r="L20" s="48"/>
      <c r="M20" s="49"/>
    </row>
    <row r="21" spans="1:13" ht="61.5" customHeight="1" x14ac:dyDescent="0.25">
      <c r="A21" s="47" t="s">
        <v>48</v>
      </c>
      <c r="B21" s="48"/>
      <c r="C21" s="48"/>
      <c r="D21" s="48"/>
      <c r="E21" s="48"/>
      <c r="F21" s="48"/>
      <c r="G21" s="48"/>
      <c r="H21" s="48"/>
      <c r="I21" s="48"/>
      <c r="J21" s="48"/>
      <c r="K21" s="48"/>
      <c r="L21" s="48"/>
      <c r="M21" s="49"/>
    </row>
    <row r="22" spans="1:13" ht="45" x14ac:dyDescent="0.25">
      <c r="A22" s="9" t="s">
        <v>42</v>
      </c>
      <c r="B22" s="9" t="s">
        <v>50</v>
      </c>
      <c r="C22" s="9">
        <v>4</v>
      </c>
      <c r="D22" s="9" t="s">
        <v>26</v>
      </c>
      <c r="E22" s="10">
        <f>G22+H22</f>
        <v>118358.41</v>
      </c>
      <c r="F22" s="10">
        <v>0</v>
      </c>
      <c r="G22" s="11">
        <v>54701.38</v>
      </c>
      <c r="H22" s="10">
        <v>63657.03</v>
      </c>
      <c r="I22" s="20">
        <v>0</v>
      </c>
      <c r="J22" s="12" t="s">
        <v>152</v>
      </c>
      <c r="K22" s="9" t="s">
        <v>2</v>
      </c>
      <c r="L22" s="9" t="s">
        <v>1</v>
      </c>
      <c r="M22" s="58" t="s">
        <v>51</v>
      </c>
    </row>
    <row r="23" spans="1:13" ht="33.75" x14ac:dyDescent="0.25">
      <c r="A23" s="9" t="s">
        <v>43</v>
      </c>
      <c r="B23" s="9" t="s">
        <v>30</v>
      </c>
      <c r="C23" s="9"/>
      <c r="D23" s="9"/>
      <c r="E23" s="10"/>
      <c r="F23" s="10"/>
      <c r="G23" s="10"/>
      <c r="H23" s="13"/>
      <c r="I23" s="13"/>
      <c r="J23" s="9" t="s">
        <v>53</v>
      </c>
      <c r="K23" s="9" t="s">
        <v>2</v>
      </c>
      <c r="L23" s="9" t="s">
        <v>1</v>
      </c>
      <c r="M23" s="58"/>
    </row>
    <row r="24" spans="1:13" ht="33.75" x14ac:dyDescent="0.25">
      <c r="A24" s="9" t="s">
        <v>44</v>
      </c>
      <c r="B24" s="9" t="s">
        <v>55</v>
      </c>
      <c r="C24" s="9"/>
      <c r="D24" s="9"/>
      <c r="E24" s="10"/>
      <c r="F24" s="10"/>
      <c r="G24" s="10"/>
      <c r="H24" s="13"/>
      <c r="I24" s="13"/>
      <c r="J24" s="9" t="s">
        <v>56</v>
      </c>
      <c r="K24" s="9" t="s">
        <v>1</v>
      </c>
      <c r="L24" s="9" t="s">
        <v>1</v>
      </c>
      <c r="M24" s="58"/>
    </row>
    <row r="25" spans="1:13" ht="22.5" x14ac:dyDescent="0.25">
      <c r="A25" s="9" t="s">
        <v>45</v>
      </c>
      <c r="B25" s="9" t="s">
        <v>39</v>
      </c>
      <c r="C25" s="9"/>
      <c r="D25" s="9"/>
      <c r="E25" s="10"/>
      <c r="F25" s="10"/>
      <c r="G25" s="10"/>
      <c r="H25" s="10"/>
      <c r="I25" s="10"/>
      <c r="J25" s="9" t="s">
        <v>40</v>
      </c>
      <c r="K25" s="9" t="s">
        <v>1</v>
      </c>
      <c r="L25" s="9" t="s">
        <v>1</v>
      </c>
      <c r="M25" s="58"/>
    </row>
    <row r="26" spans="1:13" x14ac:dyDescent="0.25">
      <c r="B26" s="16" t="s">
        <v>41</v>
      </c>
      <c r="E26" s="19"/>
      <c r="F26" s="19"/>
      <c r="G26" s="19"/>
      <c r="H26" s="19"/>
      <c r="I26" s="19"/>
    </row>
    <row r="46" spans="1:13" s="21" customFormat="1" x14ac:dyDescent="0.25">
      <c r="A46" s="57" t="s">
        <v>58</v>
      </c>
      <c r="B46" s="57"/>
      <c r="C46" s="57"/>
      <c r="D46" s="57"/>
      <c r="E46" s="57"/>
      <c r="F46" s="57"/>
      <c r="G46" s="57"/>
      <c r="H46" s="57"/>
      <c r="I46" s="57"/>
      <c r="J46" s="57"/>
      <c r="K46" s="57"/>
      <c r="L46" s="57"/>
      <c r="M46" s="57"/>
    </row>
    <row r="47" spans="1:13" ht="37.5" customHeight="1" x14ac:dyDescent="0.25">
      <c r="A47" s="44" t="s">
        <v>59</v>
      </c>
      <c r="B47" s="45"/>
      <c r="C47" s="45"/>
      <c r="D47" s="45"/>
      <c r="E47" s="45"/>
      <c r="F47" s="45"/>
      <c r="G47" s="45"/>
      <c r="H47" s="45"/>
      <c r="I47" s="45"/>
      <c r="J47" s="45"/>
      <c r="K47" s="45"/>
      <c r="L47" s="45"/>
      <c r="M47" s="46"/>
    </row>
    <row r="48" spans="1:13" ht="74.25" customHeight="1" x14ac:dyDescent="0.25">
      <c r="A48" s="44" t="s">
        <v>60</v>
      </c>
      <c r="B48" s="45"/>
      <c r="C48" s="45"/>
      <c r="D48" s="45"/>
      <c r="E48" s="45"/>
      <c r="F48" s="45"/>
      <c r="G48" s="45"/>
      <c r="H48" s="45"/>
      <c r="I48" s="45"/>
      <c r="J48" s="45"/>
      <c r="K48" s="45"/>
      <c r="L48" s="45"/>
      <c r="M48" s="46"/>
    </row>
    <row r="49" spans="1:13" ht="45" x14ac:dyDescent="0.25">
      <c r="A49" s="9" t="s">
        <v>49</v>
      </c>
      <c r="B49" s="9" t="s">
        <v>62</v>
      </c>
      <c r="C49" s="9">
        <v>4</v>
      </c>
      <c r="D49" s="9" t="s">
        <v>26</v>
      </c>
      <c r="E49" s="22">
        <f>E50+E51+E52+E53</f>
        <v>118582.18</v>
      </c>
      <c r="F49" s="22">
        <f t="shared" ref="F49:I49" si="0">F50+F51+F52+F53</f>
        <v>17787.326999999997</v>
      </c>
      <c r="G49" s="23">
        <f t="shared" si="0"/>
        <v>100794.85299999999</v>
      </c>
      <c r="H49" s="22">
        <f t="shared" si="0"/>
        <v>0</v>
      </c>
      <c r="I49" s="22">
        <f t="shared" si="0"/>
        <v>0</v>
      </c>
      <c r="J49" s="9" t="s">
        <v>150</v>
      </c>
      <c r="K49" s="13" t="s">
        <v>1</v>
      </c>
      <c r="L49" s="13" t="s">
        <v>27</v>
      </c>
      <c r="M49" s="50" t="s">
        <v>63</v>
      </c>
    </row>
    <row r="50" spans="1:13" ht="33.75" x14ac:dyDescent="0.25">
      <c r="A50" s="9" t="s">
        <v>52</v>
      </c>
      <c r="B50" s="9" t="s">
        <v>65</v>
      </c>
      <c r="C50" s="9"/>
      <c r="D50" s="9"/>
      <c r="E50" s="22">
        <v>2000</v>
      </c>
      <c r="F50" s="22">
        <f>E50/100*15</f>
        <v>300</v>
      </c>
      <c r="G50" s="22">
        <f>E50/100*85</f>
        <v>1700</v>
      </c>
      <c r="H50" s="22"/>
      <c r="I50" s="22"/>
      <c r="J50" s="9" t="s">
        <v>66</v>
      </c>
      <c r="K50" s="13" t="s">
        <v>1</v>
      </c>
      <c r="L50" s="13" t="s">
        <v>27</v>
      </c>
      <c r="M50" s="51"/>
    </row>
    <row r="51" spans="1:13" ht="22.5" x14ac:dyDescent="0.25">
      <c r="A51" s="24" t="s">
        <v>54</v>
      </c>
      <c r="B51" s="13" t="s">
        <v>30</v>
      </c>
      <c r="C51" s="9"/>
      <c r="D51" s="9"/>
      <c r="E51" s="22">
        <v>3872</v>
      </c>
      <c r="F51" s="22">
        <f t="shared" ref="F51:F53" si="1">E51/100*15</f>
        <v>580.79999999999995</v>
      </c>
      <c r="G51" s="22">
        <f t="shared" ref="G51:G53" si="2">E51/100*85</f>
        <v>3291.2</v>
      </c>
      <c r="H51" s="22"/>
      <c r="I51" s="22"/>
      <c r="J51" s="9" t="s">
        <v>68</v>
      </c>
      <c r="K51" s="13" t="s">
        <v>1</v>
      </c>
      <c r="L51" s="13" t="s">
        <v>1</v>
      </c>
      <c r="M51" s="51"/>
    </row>
    <row r="52" spans="1:13" x14ac:dyDescent="0.25">
      <c r="A52" s="9" t="s">
        <v>57</v>
      </c>
      <c r="B52" s="9" t="s">
        <v>70</v>
      </c>
      <c r="C52" s="9"/>
      <c r="D52" s="9"/>
      <c r="E52" s="22">
        <v>108710.18</v>
      </c>
      <c r="F52" s="22">
        <f t="shared" si="1"/>
        <v>16306.526999999998</v>
      </c>
      <c r="G52" s="22">
        <f t="shared" si="2"/>
        <v>92403.652999999991</v>
      </c>
      <c r="H52" s="22"/>
      <c r="I52" s="22"/>
      <c r="J52" s="9" t="s">
        <v>71</v>
      </c>
      <c r="K52" s="13" t="s">
        <v>1</v>
      </c>
      <c r="L52" s="13" t="s">
        <v>27</v>
      </c>
      <c r="M52" s="51"/>
    </row>
    <row r="53" spans="1:13" ht="28.5" customHeight="1" x14ac:dyDescent="0.25">
      <c r="A53" s="25" t="s">
        <v>137</v>
      </c>
      <c r="B53" s="9" t="s">
        <v>39</v>
      </c>
      <c r="C53" s="9"/>
      <c r="D53" s="9"/>
      <c r="E53" s="22">
        <v>4000</v>
      </c>
      <c r="F53" s="22">
        <f t="shared" si="1"/>
        <v>600</v>
      </c>
      <c r="G53" s="22">
        <f t="shared" si="2"/>
        <v>3400</v>
      </c>
      <c r="H53" s="22"/>
      <c r="I53" s="22"/>
      <c r="J53" s="9" t="s">
        <v>40</v>
      </c>
      <c r="K53" s="13" t="s">
        <v>1</v>
      </c>
      <c r="L53" s="13" t="s">
        <v>27</v>
      </c>
      <c r="M53" s="52"/>
    </row>
    <row r="54" spans="1:13" x14ac:dyDescent="0.25">
      <c r="B54" s="16" t="s">
        <v>41</v>
      </c>
    </row>
  </sheetData>
  <mergeCells count="24">
    <mergeCell ref="A2:I2"/>
    <mergeCell ref="A47:M47"/>
    <mergeCell ref="A48:M48"/>
    <mergeCell ref="M49:M53"/>
    <mergeCell ref="A19:M19"/>
    <mergeCell ref="A20:M20"/>
    <mergeCell ref="A21:M21"/>
    <mergeCell ref="M22:M25"/>
    <mergeCell ref="A46:M46"/>
    <mergeCell ref="A10:M10"/>
    <mergeCell ref="A11:M11"/>
    <mergeCell ref="M12:M16"/>
    <mergeCell ref="A9:M9"/>
    <mergeCell ref="A5:A6"/>
    <mergeCell ref="B5:B6"/>
    <mergeCell ref="C5:C6"/>
    <mergeCell ref="D5:D6"/>
    <mergeCell ref="E5:E6"/>
    <mergeCell ref="F5:I5"/>
    <mergeCell ref="J5:J6"/>
    <mergeCell ref="K5:L5"/>
    <mergeCell ref="M5:M6"/>
    <mergeCell ref="A7:M7"/>
    <mergeCell ref="A8:M8"/>
  </mergeCells>
  <pageMargins left="0.7" right="0.7" top="0.75" bottom="0.75" header="0.3" footer="0.3"/>
  <pageSetup paperSize="9" scale="92" fitToHeight="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4"/>
  <sheetViews>
    <sheetView zoomScaleNormal="100" workbookViewId="0">
      <selection activeCell="A2" sqref="A2:J2"/>
    </sheetView>
  </sheetViews>
  <sheetFormatPr defaultRowHeight="15" x14ac:dyDescent="0.25"/>
  <cols>
    <col min="1" max="1" width="5.140625" customWidth="1"/>
    <col min="2" max="2" width="19.7109375" customWidth="1"/>
    <col min="3" max="3" width="6.140625" customWidth="1"/>
    <col min="4" max="4" width="7.85546875" customWidth="1"/>
    <col min="5" max="5" width="10.140625" customWidth="1"/>
    <col min="6" max="6" width="11.42578125" customWidth="1"/>
    <col min="7" max="7" width="10.28515625" customWidth="1"/>
    <col min="8" max="8" width="5.7109375" customWidth="1"/>
    <col min="9" max="9" width="7.5703125" customWidth="1"/>
    <col min="10" max="10" width="26.7109375" customWidth="1"/>
    <col min="11" max="11" width="8.28515625" customWidth="1"/>
    <col min="12" max="12" width="7.5703125" customWidth="1"/>
    <col min="13" max="13" width="22.28515625" customWidth="1"/>
    <col min="14" max="14" width="10.5703125" bestFit="1" customWidth="1"/>
  </cols>
  <sheetData>
    <row r="1" spans="1:15" ht="15.75" x14ac:dyDescent="0.25">
      <c r="J1" s="41" t="s">
        <v>123</v>
      </c>
    </row>
    <row r="2" spans="1:15" ht="36.75" customHeight="1" x14ac:dyDescent="0.25">
      <c r="A2" s="63" t="s">
        <v>153</v>
      </c>
      <c r="B2" s="63"/>
      <c r="C2" s="63"/>
      <c r="D2" s="63"/>
      <c r="E2" s="63"/>
      <c r="F2" s="63"/>
      <c r="G2" s="63"/>
      <c r="H2" s="63"/>
      <c r="I2" s="63"/>
      <c r="J2" s="63"/>
      <c r="M2" s="1" t="s">
        <v>124</v>
      </c>
      <c r="O2" s="27"/>
    </row>
    <row r="3" spans="1:15" ht="15.75" x14ac:dyDescent="0.25">
      <c r="A3" s="2" t="s">
        <v>72</v>
      </c>
      <c r="O3" s="27"/>
    </row>
    <row r="4" spans="1:15" ht="15.75" x14ac:dyDescent="0.25">
      <c r="A4" s="3" t="s">
        <v>4</v>
      </c>
      <c r="B4" s="3"/>
      <c r="C4" s="3"/>
      <c r="D4" s="3"/>
      <c r="E4" s="4">
        <f>E12+E23+E44+E59+E82</f>
        <v>5136464.8823529407</v>
      </c>
      <c r="F4" s="4">
        <f>F12+F23+F44+F59+F82</f>
        <v>766140.8823529412</v>
      </c>
      <c r="G4" s="4">
        <f>G12+G23+G44+G59+G82</f>
        <v>4370324</v>
      </c>
      <c r="H4" s="4">
        <f>H12+H23+H44+H59+H82</f>
        <v>0</v>
      </c>
      <c r="J4" s="5" t="s">
        <v>5</v>
      </c>
      <c r="K4" s="4">
        <f>M4-G4</f>
        <v>0</v>
      </c>
      <c r="M4" s="6">
        <v>4370324</v>
      </c>
      <c r="O4" s="27"/>
    </row>
    <row r="5" spans="1:15" ht="20.25" customHeight="1" x14ac:dyDescent="0.25">
      <c r="A5" s="54" t="s">
        <v>6</v>
      </c>
      <c r="B5" s="54" t="s">
        <v>0</v>
      </c>
      <c r="C5" s="55" t="s">
        <v>7</v>
      </c>
      <c r="D5" s="55" t="s">
        <v>8</v>
      </c>
      <c r="E5" s="54" t="s">
        <v>9</v>
      </c>
      <c r="F5" s="54" t="s">
        <v>10</v>
      </c>
      <c r="G5" s="54"/>
      <c r="H5" s="54"/>
      <c r="I5" s="54"/>
      <c r="J5" s="54" t="s">
        <v>11</v>
      </c>
      <c r="K5" s="54" t="s">
        <v>12</v>
      </c>
      <c r="L5" s="54"/>
      <c r="M5" s="54" t="s">
        <v>13</v>
      </c>
    </row>
    <row r="6" spans="1:15" ht="49.5" customHeight="1" x14ac:dyDescent="0.25">
      <c r="A6" s="54"/>
      <c r="B6" s="54"/>
      <c r="C6" s="55"/>
      <c r="D6" s="55"/>
      <c r="E6" s="54"/>
      <c r="F6" s="7" t="s">
        <v>14</v>
      </c>
      <c r="G6" s="8" t="s">
        <v>15</v>
      </c>
      <c r="H6" s="7" t="s">
        <v>16</v>
      </c>
      <c r="I6" s="7" t="s">
        <v>17</v>
      </c>
      <c r="J6" s="54"/>
      <c r="K6" s="7" t="s">
        <v>18</v>
      </c>
      <c r="L6" s="7" t="s">
        <v>19</v>
      </c>
      <c r="M6" s="54"/>
    </row>
    <row r="7" spans="1:15" x14ac:dyDescent="0.25">
      <c r="A7" s="56" t="s">
        <v>20</v>
      </c>
      <c r="B7" s="56"/>
      <c r="C7" s="56"/>
      <c r="D7" s="56"/>
      <c r="E7" s="56"/>
      <c r="F7" s="56"/>
      <c r="G7" s="56"/>
      <c r="H7" s="56"/>
      <c r="I7" s="56"/>
      <c r="J7" s="56"/>
      <c r="K7" s="56"/>
      <c r="L7" s="56"/>
      <c r="M7" s="56"/>
    </row>
    <row r="8" spans="1:15" x14ac:dyDescent="0.25">
      <c r="A8" s="56" t="s">
        <v>73</v>
      </c>
      <c r="B8" s="56"/>
      <c r="C8" s="56"/>
      <c r="D8" s="56"/>
      <c r="E8" s="56"/>
      <c r="F8" s="56"/>
      <c r="G8" s="56"/>
      <c r="H8" s="56"/>
      <c r="I8" s="56"/>
      <c r="J8" s="56"/>
      <c r="K8" s="56"/>
      <c r="L8" s="56"/>
      <c r="M8" s="56"/>
    </row>
    <row r="9" spans="1:15" x14ac:dyDescent="0.25">
      <c r="A9" s="53" t="s">
        <v>74</v>
      </c>
      <c r="B9" s="53"/>
      <c r="C9" s="53"/>
      <c r="D9" s="53"/>
      <c r="E9" s="53"/>
      <c r="F9" s="53"/>
      <c r="G9" s="53"/>
      <c r="H9" s="53"/>
      <c r="I9" s="53"/>
      <c r="J9" s="53"/>
      <c r="K9" s="53"/>
      <c r="L9" s="53"/>
      <c r="M9" s="53"/>
    </row>
    <row r="10" spans="1:15" ht="58.5" customHeight="1" x14ac:dyDescent="0.25">
      <c r="A10" s="44" t="s">
        <v>75</v>
      </c>
      <c r="B10" s="45"/>
      <c r="C10" s="45"/>
      <c r="D10" s="45"/>
      <c r="E10" s="45"/>
      <c r="F10" s="45"/>
      <c r="G10" s="45"/>
      <c r="H10" s="45"/>
      <c r="I10" s="45"/>
      <c r="J10" s="45"/>
      <c r="K10" s="45"/>
      <c r="L10" s="45"/>
      <c r="M10" s="46"/>
    </row>
    <row r="11" spans="1:15" ht="84" customHeight="1" x14ac:dyDescent="0.25">
      <c r="A11" s="59" t="s">
        <v>143</v>
      </c>
      <c r="B11" s="60"/>
      <c r="C11" s="60"/>
      <c r="D11" s="60"/>
      <c r="E11" s="60"/>
      <c r="F11" s="60"/>
      <c r="G11" s="60"/>
      <c r="H11" s="60"/>
      <c r="I11" s="60"/>
      <c r="J11" s="60"/>
      <c r="K11" s="60"/>
      <c r="L11" s="60"/>
      <c r="M11" s="61"/>
    </row>
    <row r="12" spans="1:15" ht="48.75" customHeight="1" x14ac:dyDescent="0.25">
      <c r="A12" s="9" t="s">
        <v>25</v>
      </c>
      <c r="B12" s="9" t="s">
        <v>148</v>
      </c>
      <c r="C12" s="9">
        <v>4</v>
      </c>
      <c r="D12" s="9" t="s">
        <v>26</v>
      </c>
      <c r="E12" s="22">
        <f>E13+E14+E15+E16</f>
        <v>1394701</v>
      </c>
      <c r="F12" s="22">
        <f>F13+F14+F15+F16</f>
        <v>204876.3</v>
      </c>
      <c r="G12" s="23">
        <f>G13+G14+G15+G16</f>
        <v>1189824.7</v>
      </c>
      <c r="H12" s="22">
        <v>0</v>
      </c>
      <c r="I12" s="22">
        <v>0</v>
      </c>
      <c r="J12" s="9" t="s">
        <v>134</v>
      </c>
      <c r="K12" s="13" t="s">
        <v>2</v>
      </c>
      <c r="L12" s="13" t="s">
        <v>27</v>
      </c>
      <c r="M12" s="50" t="s">
        <v>76</v>
      </c>
    </row>
    <row r="13" spans="1:15" ht="36.75" customHeight="1" x14ac:dyDescent="0.25">
      <c r="A13" s="9" t="s">
        <v>29</v>
      </c>
      <c r="B13" s="9" t="s">
        <v>30</v>
      </c>
      <c r="C13" s="9"/>
      <c r="D13" s="9"/>
      <c r="E13" s="22">
        <v>28859</v>
      </c>
      <c r="F13" s="22">
        <v>0</v>
      </c>
      <c r="G13" s="22">
        <f>E13</f>
        <v>28859</v>
      </c>
      <c r="H13" s="22"/>
      <c r="I13" s="22"/>
      <c r="J13" s="9" t="s">
        <v>127</v>
      </c>
      <c r="K13" s="13" t="s">
        <v>2</v>
      </c>
      <c r="L13" s="14" t="s">
        <v>1</v>
      </c>
      <c r="M13" s="51"/>
    </row>
    <row r="14" spans="1:15" ht="26.25" customHeight="1" x14ac:dyDescent="0.25">
      <c r="A14" s="9" t="s">
        <v>32</v>
      </c>
      <c r="B14" s="9" t="s">
        <v>77</v>
      </c>
      <c r="C14" s="9"/>
      <c r="D14" s="9"/>
      <c r="E14" s="22">
        <v>230000</v>
      </c>
      <c r="F14" s="22">
        <f>E14*15%</f>
        <v>34500</v>
      </c>
      <c r="G14" s="22">
        <f>E14*85%</f>
        <v>195500</v>
      </c>
      <c r="H14" s="22"/>
      <c r="I14" s="22"/>
      <c r="J14" s="9" t="s">
        <v>78</v>
      </c>
      <c r="K14" s="9" t="s">
        <v>27</v>
      </c>
      <c r="L14" s="9" t="s">
        <v>27</v>
      </c>
      <c r="M14" s="51"/>
    </row>
    <row r="15" spans="1:15" ht="22.5" x14ac:dyDescent="0.25">
      <c r="A15" s="9" t="s">
        <v>35</v>
      </c>
      <c r="B15" s="9" t="s">
        <v>79</v>
      </c>
      <c r="C15" s="9"/>
      <c r="D15" s="9"/>
      <c r="E15" s="22">
        <v>1123842</v>
      </c>
      <c r="F15" s="22">
        <f>E15*15%</f>
        <v>168576.3</v>
      </c>
      <c r="G15" s="22">
        <f>E15*85%</f>
        <v>955265.7</v>
      </c>
      <c r="H15" s="22"/>
      <c r="I15" s="22"/>
      <c r="J15" s="9" t="s">
        <v>80</v>
      </c>
      <c r="K15" s="9" t="s">
        <v>27</v>
      </c>
      <c r="L15" s="9" t="s">
        <v>27</v>
      </c>
      <c r="M15" s="51"/>
    </row>
    <row r="16" spans="1:15" ht="25.5" customHeight="1" x14ac:dyDescent="0.25">
      <c r="A16" s="9" t="s">
        <v>38</v>
      </c>
      <c r="B16" s="9" t="s">
        <v>39</v>
      </c>
      <c r="C16" s="9"/>
      <c r="D16" s="9"/>
      <c r="E16" s="22">
        <v>12000</v>
      </c>
      <c r="F16" s="22">
        <f>E16*15%</f>
        <v>1800</v>
      </c>
      <c r="G16" s="22">
        <f>E16*85%</f>
        <v>10200</v>
      </c>
      <c r="H16" s="22"/>
      <c r="I16" s="22"/>
      <c r="J16" s="9" t="s">
        <v>40</v>
      </c>
      <c r="K16" s="9" t="s">
        <v>27</v>
      </c>
      <c r="L16" s="9" t="s">
        <v>27</v>
      </c>
      <c r="M16" s="52"/>
    </row>
    <row r="17" spans="1:13" ht="12" customHeight="1" x14ac:dyDescent="0.25">
      <c r="A17" s="15"/>
      <c r="B17" s="16" t="s">
        <v>41</v>
      </c>
      <c r="C17" s="15"/>
      <c r="D17" s="15"/>
      <c r="E17" s="15"/>
      <c r="F17" s="15"/>
      <c r="G17" s="15"/>
      <c r="H17" s="15"/>
      <c r="I17" s="15"/>
      <c r="J17" s="15"/>
      <c r="K17" s="15"/>
      <c r="L17" s="15"/>
      <c r="M17" s="17"/>
    </row>
    <row r="18" spans="1:13" ht="23.25" customHeight="1" x14ac:dyDescent="0.25">
      <c r="A18" s="28" t="s">
        <v>81</v>
      </c>
      <c r="B18" s="16"/>
      <c r="C18" s="15"/>
      <c r="D18" s="15"/>
      <c r="E18" s="28" t="s">
        <v>82</v>
      </c>
      <c r="G18" s="15"/>
      <c r="H18" s="15"/>
      <c r="I18" s="62" t="s">
        <v>83</v>
      </c>
      <c r="J18" s="62"/>
      <c r="K18" s="28"/>
      <c r="L18" s="15"/>
      <c r="M18" s="17"/>
    </row>
    <row r="19" spans="1:13" ht="324.75" customHeight="1" x14ac:dyDescent="0.25">
      <c r="A19" s="15"/>
      <c r="B19" s="16"/>
      <c r="C19" s="15"/>
      <c r="D19" s="15"/>
      <c r="E19" s="15"/>
      <c r="F19" s="15"/>
      <c r="G19" s="15"/>
      <c r="H19" s="15"/>
      <c r="I19" s="15"/>
      <c r="J19" s="15"/>
      <c r="K19" s="15"/>
      <c r="L19" s="15"/>
      <c r="M19" s="17"/>
    </row>
    <row r="20" spans="1:13" x14ac:dyDescent="0.25">
      <c r="A20" s="53" t="s">
        <v>84</v>
      </c>
      <c r="B20" s="53"/>
      <c r="C20" s="53"/>
      <c r="D20" s="53"/>
      <c r="E20" s="53"/>
      <c r="F20" s="53"/>
      <c r="G20" s="53"/>
      <c r="H20" s="53"/>
      <c r="I20" s="53"/>
      <c r="J20" s="53"/>
      <c r="K20" s="53"/>
      <c r="L20" s="53"/>
      <c r="M20" s="53"/>
    </row>
    <row r="21" spans="1:13" ht="68.25" customHeight="1" x14ac:dyDescent="0.25">
      <c r="A21" s="47" t="s">
        <v>85</v>
      </c>
      <c r="B21" s="48"/>
      <c r="C21" s="48"/>
      <c r="D21" s="48"/>
      <c r="E21" s="48"/>
      <c r="F21" s="48"/>
      <c r="G21" s="48"/>
      <c r="H21" s="48"/>
      <c r="I21" s="48"/>
      <c r="J21" s="48"/>
      <c r="K21" s="48"/>
      <c r="L21" s="48"/>
      <c r="M21" s="49"/>
    </row>
    <row r="22" spans="1:13" ht="115.5" customHeight="1" x14ac:dyDescent="0.25">
      <c r="A22" s="44" t="s">
        <v>86</v>
      </c>
      <c r="B22" s="45"/>
      <c r="C22" s="45"/>
      <c r="D22" s="45"/>
      <c r="E22" s="45"/>
      <c r="F22" s="45"/>
      <c r="G22" s="45"/>
      <c r="H22" s="45"/>
      <c r="I22" s="45"/>
      <c r="J22" s="45"/>
      <c r="K22" s="45"/>
      <c r="L22" s="45"/>
      <c r="M22" s="46"/>
    </row>
    <row r="23" spans="1:13" ht="47.25" customHeight="1" x14ac:dyDescent="0.25">
      <c r="A23" s="9" t="s">
        <v>42</v>
      </c>
      <c r="B23" s="9" t="s">
        <v>147</v>
      </c>
      <c r="C23" s="9">
        <v>4</v>
      </c>
      <c r="D23" s="9" t="s">
        <v>26</v>
      </c>
      <c r="E23" s="10">
        <f>E24+E25+E26+E27+E28</f>
        <v>764802</v>
      </c>
      <c r="F23" s="22">
        <f t="shared" ref="F23:F28" si="0">E23*15%</f>
        <v>114720.3</v>
      </c>
      <c r="G23" s="22">
        <f t="shared" ref="G23:G28" si="1">E23*85%</f>
        <v>650081.69999999995</v>
      </c>
      <c r="H23" s="25">
        <v>0</v>
      </c>
      <c r="I23" s="25">
        <v>0</v>
      </c>
      <c r="J23" s="9" t="s">
        <v>87</v>
      </c>
      <c r="K23" s="9" t="s">
        <v>27</v>
      </c>
      <c r="L23" s="9" t="s">
        <v>27</v>
      </c>
      <c r="M23" s="58" t="s">
        <v>88</v>
      </c>
    </row>
    <row r="24" spans="1:13" ht="39" customHeight="1" x14ac:dyDescent="0.25">
      <c r="A24" s="9" t="s">
        <v>43</v>
      </c>
      <c r="B24" s="9" t="s">
        <v>30</v>
      </c>
      <c r="C24" s="9"/>
      <c r="D24" s="9"/>
      <c r="E24" s="10">
        <v>15000</v>
      </c>
      <c r="F24" s="22">
        <f t="shared" si="0"/>
        <v>2250</v>
      </c>
      <c r="G24" s="22">
        <f t="shared" si="1"/>
        <v>12750</v>
      </c>
      <c r="H24" s="9"/>
      <c r="I24" s="9"/>
      <c r="J24" s="9" t="s">
        <v>89</v>
      </c>
      <c r="K24" s="9"/>
      <c r="L24" s="9"/>
      <c r="M24" s="58"/>
    </row>
    <row r="25" spans="1:13" ht="22.5" x14ac:dyDescent="0.25">
      <c r="A25" s="9" t="s">
        <v>44</v>
      </c>
      <c r="B25" s="9" t="s">
        <v>90</v>
      </c>
      <c r="C25" s="9"/>
      <c r="D25" s="9"/>
      <c r="E25" s="10">
        <v>485100</v>
      </c>
      <c r="F25" s="22">
        <f t="shared" si="0"/>
        <v>72765</v>
      </c>
      <c r="G25" s="22">
        <f t="shared" si="1"/>
        <v>412335</v>
      </c>
      <c r="H25" s="9"/>
      <c r="I25" s="9"/>
      <c r="J25" s="9" t="s">
        <v>91</v>
      </c>
      <c r="K25" s="9"/>
      <c r="L25" s="9"/>
      <c r="M25" s="58"/>
    </row>
    <row r="26" spans="1:13" ht="57" customHeight="1" x14ac:dyDescent="0.25">
      <c r="A26" s="24" t="s">
        <v>45</v>
      </c>
      <c r="B26" s="13" t="s">
        <v>92</v>
      </c>
      <c r="C26" s="13"/>
      <c r="D26" s="13"/>
      <c r="E26" s="10">
        <v>100000</v>
      </c>
      <c r="F26" s="22">
        <f t="shared" si="0"/>
        <v>15000</v>
      </c>
      <c r="G26" s="22">
        <f t="shared" si="1"/>
        <v>85000</v>
      </c>
      <c r="H26" s="13"/>
      <c r="I26" s="13"/>
      <c r="J26" s="13" t="s">
        <v>93</v>
      </c>
      <c r="K26" s="9"/>
      <c r="L26" s="9"/>
      <c r="M26" s="58"/>
    </row>
    <row r="27" spans="1:13" ht="45" x14ac:dyDescent="0.25">
      <c r="A27" s="9" t="s">
        <v>94</v>
      </c>
      <c r="B27" s="9" t="s">
        <v>95</v>
      </c>
      <c r="C27" s="9"/>
      <c r="D27" s="9"/>
      <c r="E27" s="10">
        <v>150000</v>
      </c>
      <c r="F27" s="22">
        <f t="shared" si="0"/>
        <v>22500</v>
      </c>
      <c r="G27" s="22">
        <f t="shared" si="1"/>
        <v>127500</v>
      </c>
      <c r="H27" s="9"/>
      <c r="I27" s="9"/>
      <c r="J27" s="9" t="s">
        <v>96</v>
      </c>
      <c r="K27" s="13"/>
      <c r="L27" s="9"/>
      <c r="M27" s="58"/>
    </row>
    <row r="28" spans="1:13" ht="22.5" x14ac:dyDescent="0.25">
      <c r="A28" s="9" t="s">
        <v>97</v>
      </c>
      <c r="B28" s="9" t="s">
        <v>39</v>
      </c>
      <c r="C28" s="9"/>
      <c r="D28" s="9"/>
      <c r="E28" s="22">
        <f>(E25+E26+E27)*2%</f>
        <v>14702</v>
      </c>
      <c r="F28" s="22">
        <f t="shared" si="0"/>
        <v>2205.2999999999997</v>
      </c>
      <c r="G28" s="22">
        <f t="shared" si="1"/>
        <v>12496.699999999999</v>
      </c>
      <c r="H28" s="22"/>
      <c r="I28" s="22"/>
      <c r="J28" s="9" t="s">
        <v>40</v>
      </c>
      <c r="K28" s="9"/>
      <c r="L28" s="9"/>
      <c r="M28" s="58"/>
    </row>
    <row r="29" spans="1:13" x14ac:dyDescent="0.25">
      <c r="B29" s="16" t="s">
        <v>41</v>
      </c>
    </row>
    <row r="30" spans="1:13" x14ac:dyDescent="0.25">
      <c r="A30" s="28" t="s">
        <v>81</v>
      </c>
      <c r="G30" s="29" t="s">
        <v>98</v>
      </c>
      <c r="I30" s="29"/>
      <c r="K30" s="42" t="s">
        <v>83</v>
      </c>
    </row>
    <row r="39" spans="1:13" ht="77.25" customHeight="1" x14ac:dyDescent="0.25"/>
    <row r="40" spans="1:13" ht="15" customHeight="1" x14ac:dyDescent="0.25">
      <c r="A40" s="28"/>
    </row>
    <row r="41" spans="1:13" x14ac:dyDescent="0.25">
      <c r="A41" s="53" t="s">
        <v>99</v>
      </c>
      <c r="B41" s="53"/>
      <c r="C41" s="53"/>
      <c r="D41" s="53"/>
      <c r="E41" s="53"/>
      <c r="F41" s="53"/>
      <c r="G41" s="53"/>
      <c r="H41" s="53"/>
      <c r="I41" s="53"/>
      <c r="J41" s="53"/>
      <c r="K41" s="53"/>
      <c r="L41" s="53"/>
      <c r="M41" s="53"/>
    </row>
    <row r="42" spans="1:13" ht="47.25" customHeight="1" x14ac:dyDescent="0.25">
      <c r="A42" s="44" t="s">
        <v>100</v>
      </c>
      <c r="B42" s="45"/>
      <c r="C42" s="45"/>
      <c r="D42" s="45"/>
      <c r="E42" s="45"/>
      <c r="F42" s="45"/>
      <c r="G42" s="45"/>
      <c r="H42" s="45"/>
      <c r="I42" s="45"/>
      <c r="J42" s="45"/>
      <c r="K42" s="45"/>
      <c r="L42" s="45"/>
      <c r="M42" s="46"/>
    </row>
    <row r="43" spans="1:13" ht="60" customHeight="1" x14ac:dyDescent="0.25">
      <c r="A43" s="44" t="s">
        <v>101</v>
      </c>
      <c r="B43" s="45"/>
      <c r="C43" s="45"/>
      <c r="D43" s="45"/>
      <c r="E43" s="45"/>
      <c r="F43" s="45"/>
      <c r="G43" s="45"/>
      <c r="H43" s="45"/>
      <c r="I43" s="45"/>
      <c r="J43" s="45"/>
      <c r="K43" s="45"/>
      <c r="L43" s="45"/>
      <c r="M43" s="46"/>
    </row>
    <row r="44" spans="1:13" ht="53.25" customHeight="1" x14ac:dyDescent="0.25">
      <c r="A44" s="9" t="s">
        <v>49</v>
      </c>
      <c r="B44" s="9" t="s">
        <v>103</v>
      </c>
      <c r="C44" s="9">
        <v>4</v>
      </c>
      <c r="D44" s="9" t="s">
        <v>26</v>
      </c>
      <c r="E44" s="22">
        <f>E45+E46+E47</f>
        <v>235152</v>
      </c>
      <c r="F44" s="22">
        <f>F45+F46+F47</f>
        <v>35272.799999999996</v>
      </c>
      <c r="G44" s="23">
        <f>G45+G46+G47</f>
        <v>199879.19999999998</v>
      </c>
      <c r="H44" s="22">
        <v>0</v>
      </c>
      <c r="I44" s="22">
        <v>0</v>
      </c>
      <c r="J44" s="9" t="s">
        <v>128</v>
      </c>
      <c r="K44" s="13" t="s">
        <v>1</v>
      </c>
      <c r="L44" s="13" t="s">
        <v>27</v>
      </c>
      <c r="M44" s="50" t="s">
        <v>132</v>
      </c>
    </row>
    <row r="45" spans="1:13" ht="22.5" x14ac:dyDescent="0.25">
      <c r="A45" s="9" t="s">
        <v>52</v>
      </c>
      <c r="B45" s="9" t="s">
        <v>30</v>
      </c>
      <c r="C45" s="9"/>
      <c r="D45" s="9"/>
      <c r="E45" s="22">
        <v>4235</v>
      </c>
      <c r="F45" s="22">
        <f>E45*15%</f>
        <v>635.25</v>
      </c>
      <c r="G45" s="22">
        <f t="shared" ref="G45:G46" si="2">E45*85%</f>
        <v>3599.75</v>
      </c>
      <c r="H45" s="22"/>
      <c r="I45" s="22"/>
      <c r="J45" s="9" t="s">
        <v>68</v>
      </c>
      <c r="K45" s="13" t="s">
        <v>1</v>
      </c>
      <c r="L45" s="14" t="s">
        <v>1</v>
      </c>
      <c r="M45" s="51"/>
    </row>
    <row r="46" spans="1:13" ht="22.5" x14ac:dyDescent="0.25">
      <c r="A46" s="9" t="s">
        <v>54</v>
      </c>
      <c r="B46" s="9" t="s">
        <v>106</v>
      </c>
      <c r="C46" s="9"/>
      <c r="D46" s="9"/>
      <c r="E46" s="22">
        <v>223828</v>
      </c>
      <c r="F46" s="22">
        <f>E46*15%</f>
        <v>33574.199999999997</v>
      </c>
      <c r="G46" s="22">
        <f t="shared" si="2"/>
        <v>190253.8</v>
      </c>
      <c r="H46" s="22"/>
      <c r="I46" s="22"/>
      <c r="J46" s="9" t="s">
        <v>107</v>
      </c>
      <c r="K46" s="9" t="s">
        <v>27</v>
      </c>
      <c r="L46" s="9" t="s">
        <v>27</v>
      </c>
      <c r="M46" s="51"/>
    </row>
    <row r="47" spans="1:13" ht="29.25" customHeight="1" x14ac:dyDescent="0.25">
      <c r="A47" s="9" t="s">
        <v>57</v>
      </c>
      <c r="B47" s="9" t="s">
        <v>39</v>
      </c>
      <c r="C47" s="9"/>
      <c r="D47" s="9"/>
      <c r="E47" s="22">
        <v>7089</v>
      </c>
      <c r="F47" s="22">
        <f>E47*15%</f>
        <v>1063.3499999999999</v>
      </c>
      <c r="G47" s="22">
        <f>E47*85%</f>
        <v>6025.65</v>
      </c>
      <c r="H47" s="22"/>
      <c r="I47" s="22"/>
      <c r="J47" s="9" t="s">
        <v>40</v>
      </c>
      <c r="K47" s="9" t="s">
        <v>27</v>
      </c>
      <c r="L47" s="9" t="s">
        <v>27</v>
      </c>
      <c r="M47" s="52"/>
    </row>
    <row r="48" spans="1:13" x14ac:dyDescent="0.25">
      <c r="B48" s="16" t="s">
        <v>41</v>
      </c>
    </row>
    <row r="49" spans="1:13" x14ac:dyDescent="0.25">
      <c r="A49" s="28" t="s">
        <v>81</v>
      </c>
      <c r="H49" s="29"/>
      <c r="I49" s="29" t="s">
        <v>83</v>
      </c>
    </row>
    <row r="53" spans="1:13" x14ac:dyDescent="0.25">
      <c r="A53" s="28"/>
    </row>
    <row r="54" spans="1:13" ht="258" customHeight="1" x14ac:dyDescent="0.25"/>
    <row r="55" spans="1:13" ht="21" customHeight="1" x14ac:dyDescent="0.25"/>
    <row r="56" spans="1:13" x14ac:dyDescent="0.25">
      <c r="A56" s="53" t="s">
        <v>109</v>
      </c>
      <c r="B56" s="53"/>
      <c r="C56" s="53"/>
      <c r="D56" s="53"/>
      <c r="E56" s="53"/>
      <c r="F56" s="53"/>
      <c r="G56" s="53"/>
      <c r="H56" s="53"/>
      <c r="I56" s="53"/>
      <c r="J56" s="53"/>
      <c r="K56" s="53"/>
      <c r="L56" s="53"/>
      <c r="M56" s="53"/>
    </row>
    <row r="57" spans="1:13" ht="60" customHeight="1" x14ac:dyDescent="0.25">
      <c r="A57" s="47" t="s">
        <v>110</v>
      </c>
      <c r="B57" s="48"/>
      <c r="C57" s="48"/>
      <c r="D57" s="48"/>
      <c r="E57" s="48"/>
      <c r="F57" s="48"/>
      <c r="G57" s="48"/>
      <c r="H57" s="48"/>
      <c r="I57" s="48"/>
      <c r="J57" s="48"/>
      <c r="K57" s="48"/>
      <c r="L57" s="48"/>
      <c r="M57" s="49"/>
    </row>
    <row r="58" spans="1:13" ht="83.25" customHeight="1" x14ac:dyDescent="0.25">
      <c r="A58" s="44" t="s">
        <v>111</v>
      </c>
      <c r="B58" s="45"/>
      <c r="C58" s="45"/>
      <c r="D58" s="45"/>
      <c r="E58" s="45"/>
      <c r="F58" s="45"/>
      <c r="G58" s="45"/>
      <c r="H58" s="45"/>
      <c r="I58" s="45"/>
      <c r="J58" s="45"/>
      <c r="K58" s="45"/>
      <c r="L58" s="45"/>
      <c r="M58" s="46"/>
    </row>
    <row r="59" spans="1:13" ht="45" x14ac:dyDescent="0.25">
      <c r="A59" s="9" t="s">
        <v>61</v>
      </c>
      <c r="B59" s="9" t="s">
        <v>149</v>
      </c>
      <c r="C59" s="9">
        <v>4</v>
      </c>
      <c r="D59" s="9" t="s">
        <v>26</v>
      </c>
      <c r="E59" s="22">
        <f>E60+E61+E62</f>
        <v>1118664</v>
      </c>
      <c r="F59" s="22">
        <f>F60+F61+F62</f>
        <v>167799.6</v>
      </c>
      <c r="G59" s="22">
        <f>G60+G61+G62</f>
        <v>950864.4</v>
      </c>
      <c r="H59" s="22">
        <v>0</v>
      </c>
      <c r="I59" s="22">
        <v>0</v>
      </c>
      <c r="J59" s="9" t="s">
        <v>141</v>
      </c>
      <c r="K59" s="13" t="s">
        <v>2</v>
      </c>
      <c r="L59" s="13" t="s">
        <v>27</v>
      </c>
      <c r="M59" s="50" t="s">
        <v>112</v>
      </c>
    </row>
    <row r="60" spans="1:13" ht="45" customHeight="1" x14ac:dyDescent="0.25">
      <c r="A60" s="9" t="s">
        <v>64</v>
      </c>
      <c r="B60" s="9" t="s">
        <v>113</v>
      </c>
      <c r="C60" s="9"/>
      <c r="D60" s="9"/>
      <c r="E60" s="22">
        <v>98664</v>
      </c>
      <c r="F60" s="22">
        <f>E60*15%</f>
        <v>14799.599999999999</v>
      </c>
      <c r="G60" s="22">
        <f>E60*85%</f>
        <v>83864.399999999994</v>
      </c>
      <c r="H60" s="22"/>
      <c r="I60" s="22"/>
      <c r="J60" s="9" t="s">
        <v>129</v>
      </c>
      <c r="K60" s="13" t="s">
        <v>2</v>
      </c>
      <c r="L60" s="14" t="s">
        <v>1</v>
      </c>
      <c r="M60" s="51"/>
    </row>
    <row r="61" spans="1:13" ht="61.5" customHeight="1" x14ac:dyDescent="0.25">
      <c r="A61" s="9" t="s">
        <v>67</v>
      </c>
      <c r="B61" s="9" t="s">
        <v>131</v>
      </c>
      <c r="C61" s="9"/>
      <c r="D61" s="9"/>
      <c r="E61" s="22">
        <v>1000000</v>
      </c>
      <c r="F61" s="22">
        <f>E61*15%</f>
        <v>150000</v>
      </c>
      <c r="G61" s="22">
        <f>E61*85%</f>
        <v>850000</v>
      </c>
      <c r="H61" s="22"/>
      <c r="I61" s="22"/>
      <c r="J61" s="9" t="s">
        <v>130</v>
      </c>
      <c r="K61" s="9" t="s">
        <v>27</v>
      </c>
      <c r="L61" s="9" t="s">
        <v>27</v>
      </c>
      <c r="M61" s="51"/>
    </row>
    <row r="62" spans="1:13" ht="22.5" x14ac:dyDescent="0.25">
      <c r="A62" s="9" t="s">
        <v>69</v>
      </c>
      <c r="B62" s="9" t="s">
        <v>39</v>
      </c>
      <c r="C62" s="9"/>
      <c r="D62" s="9"/>
      <c r="E62" s="22">
        <v>20000</v>
      </c>
      <c r="F62" s="22">
        <f>E62*15%</f>
        <v>3000</v>
      </c>
      <c r="G62" s="22">
        <f>E62*85%</f>
        <v>17000</v>
      </c>
      <c r="H62" s="22"/>
      <c r="I62" s="22"/>
      <c r="J62" s="9" t="s">
        <v>40</v>
      </c>
      <c r="K62" s="9" t="s">
        <v>27</v>
      </c>
      <c r="L62" s="9" t="s">
        <v>27</v>
      </c>
      <c r="M62" s="52"/>
    </row>
    <row r="63" spans="1:13" x14ac:dyDescent="0.25">
      <c r="B63" s="16" t="s">
        <v>41</v>
      </c>
    </row>
    <row r="64" spans="1:13" x14ac:dyDescent="0.25">
      <c r="A64" s="28" t="s">
        <v>81</v>
      </c>
      <c r="B64" s="16"/>
      <c r="C64" s="15"/>
      <c r="D64" s="15"/>
      <c r="E64" s="28"/>
      <c r="G64" s="15"/>
      <c r="H64" s="15"/>
      <c r="I64" s="62"/>
      <c r="J64" s="62"/>
      <c r="M64" s="17"/>
    </row>
    <row r="65" spans="1:13" x14ac:dyDescent="0.25">
      <c r="A65" s="30" t="s">
        <v>145</v>
      </c>
      <c r="F65" s="31"/>
      <c r="H65" s="34" t="s">
        <v>146</v>
      </c>
      <c r="J65" s="43"/>
      <c r="M65" s="32" t="s">
        <v>144</v>
      </c>
    </row>
    <row r="75" spans="1:13" ht="90" customHeight="1" x14ac:dyDescent="0.25"/>
    <row r="76" spans="1:13" ht="15" customHeight="1" x14ac:dyDescent="0.25">
      <c r="A76" s="33"/>
      <c r="L76" s="28"/>
    </row>
    <row r="77" spans="1:13" ht="125.25" customHeight="1" x14ac:dyDescent="0.25"/>
    <row r="79" spans="1:13" x14ac:dyDescent="0.25">
      <c r="A79" s="57" t="s">
        <v>114</v>
      </c>
      <c r="B79" s="57"/>
      <c r="C79" s="57"/>
      <c r="D79" s="57"/>
      <c r="E79" s="57"/>
      <c r="F79" s="57"/>
      <c r="G79" s="57"/>
      <c r="H79" s="57"/>
      <c r="I79" s="57"/>
      <c r="J79" s="57"/>
      <c r="K79" s="57"/>
      <c r="L79" s="57"/>
      <c r="M79" s="57"/>
    </row>
    <row r="80" spans="1:13" ht="39.75" customHeight="1" x14ac:dyDescent="0.25">
      <c r="A80" s="53" t="s">
        <v>115</v>
      </c>
      <c r="B80" s="53"/>
      <c r="C80" s="53"/>
      <c r="D80" s="53"/>
      <c r="E80" s="53"/>
      <c r="F80" s="53"/>
      <c r="G80" s="53"/>
      <c r="H80" s="53"/>
      <c r="I80" s="53"/>
      <c r="J80" s="53"/>
      <c r="K80" s="53"/>
      <c r="L80" s="53"/>
      <c r="M80" s="53"/>
    </row>
    <row r="81" spans="1:14" ht="82.5" customHeight="1" x14ac:dyDescent="0.25">
      <c r="A81" s="44" t="s">
        <v>140</v>
      </c>
      <c r="B81" s="45"/>
      <c r="C81" s="45"/>
      <c r="D81" s="45"/>
      <c r="E81" s="45"/>
      <c r="F81" s="45"/>
      <c r="G81" s="45"/>
      <c r="H81" s="45"/>
      <c r="I81" s="45"/>
      <c r="J81" s="45"/>
      <c r="K81" s="45"/>
      <c r="L81" s="45"/>
      <c r="M81" s="46"/>
    </row>
    <row r="82" spans="1:14" ht="65.25" customHeight="1" x14ac:dyDescent="0.25">
      <c r="A82" s="9" t="s">
        <v>102</v>
      </c>
      <c r="B82" s="9" t="s">
        <v>116</v>
      </c>
      <c r="C82" s="13" t="s">
        <v>117</v>
      </c>
      <c r="D82" s="13" t="s">
        <v>26</v>
      </c>
      <c r="E82" s="10">
        <f>100*G82/85</f>
        <v>1623145.8823529412</v>
      </c>
      <c r="F82" s="18">
        <f>E82-G82</f>
        <v>243471.8823529412</v>
      </c>
      <c r="G82" s="11">
        <v>1379674</v>
      </c>
      <c r="H82" s="13">
        <v>0</v>
      </c>
      <c r="I82" s="13">
        <v>0</v>
      </c>
      <c r="J82" s="9" t="s">
        <v>142</v>
      </c>
      <c r="K82" s="9" t="s">
        <v>27</v>
      </c>
      <c r="L82" s="9" t="s">
        <v>126</v>
      </c>
      <c r="M82" s="50" t="s">
        <v>133</v>
      </c>
      <c r="N82" s="26"/>
    </row>
    <row r="83" spans="1:14" ht="22.5" x14ac:dyDescent="0.25">
      <c r="A83" s="24" t="s">
        <v>104</v>
      </c>
      <c r="B83" s="13" t="s">
        <v>30</v>
      </c>
      <c r="C83" s="13"/>
      <c r="D83" s="13"/>
      <c r="E83" s="10"/>
      <c r="F83" s="10"/>
      <c r="G83" s="10"/>
      <c r="H83" s="13"/>
      <c r="I83" s="13"/>
      <c r="J83" s="13" t="s">
        <v>118</v>
      </c>
      <c r="K83" s="9"/>
      <c r="L83" s="9"/>
      <c r="M83" s="51"/>
    </row>
    <row r="84" spans="1:14" ht="39" customHeight="1" x14ac:dyDescent="0.25">
      <c r="A84" s="9" t="s">
        <v>105</v>
      </c>
      <c r="B84" s="9" t="s">
        <v>119</v>
      </c>
      <c r="C84" s="13"/>
      <c r="D84" s="13"/>
      <c r="E84" s="10"/>
      <c r="F84" s="35"/>
      <c r="G84" s="35"/>
      <c r="H84" s="13"/>
      <c r="I84" s="13"/>
      <c r="J84" s="9" t="s">
        <v>120</v>
      </c>
      <c r="K84" s="9"/>
      <c r="L84" s="9"/>
      <c r="M84" s="51"/>
    </row>
    <row r="85" spans="1:14" ht="33.75" x14ac:dyDescent="0.25">
      <c r="A85" s="36" t="s">
        <v>108</v>
      </c>
      <c r="B85" s="37" t="s">
        <v>121</v>
      </c>
      <c r="C85" s="13"/>
      <c r="D85" s="13"/>
      <c r="E85" s="38"/>
      <c r="F85" s="39"/>
      <c r="G85" s="39"/>
      <c r="H85" s="36"/>
      <c r="I85" s="36"/>
      <c r="J85" s="9" t="s">
        <v>122</v>
      </c>
      <c r="K85" s="9"/>
      <c r="L85" s="9"/>
      <c r="M85" s="51"/>
    </row>
    <row r="86" spans="1:14" ht="23.25" x14ac:dyDescent="0.25">
      <c r="A86" s="36" t="s">
        <v>135</v>
      </c>
      <c r="B86" s="37" t="s">
        <v>139</v>
      </c>
      <c r="C86" s="13"/>
      <c r="D86" s="13"/>
      <c r="E86" s="38"/>
      <c r="F86" s="39"/>
      <c r="G86" s="39"/>
      <c r="H86" s="36"/>
      <c r="I86" s="36"/>
      <c r="J86" s="9" t="s">
        <v>138</v>
      </c>
      <c r="K86" s="9"/>
      <c r="L86" s="9"/>
      <c r="M86" s="51"/>
    </row>
    <row r="87" spans="1:14" ht="22.5" x14ac:dyDescent="0.25">
      <c r="A87" s="9" t="s">
        <v>136</v>
      </c>
      <c r="B87" s="9" t="s">
        <v>39</v>
      </c>
      <c r="C87" s="9"/>
      <c r="D87" s="9"/>
      <c r="E87" s="22"/>
      <c r="F87" s="22"/>
      <c r="G87" s="22"/>
      <c r="H87" s="22"/>
      <c r="I87" s="22"/>
      <c r="J87" s="9" t="s">
        <v>40</v>
      </c>
      <c r="K87" s="9"/>
      <c r="L87" s="9"/>
      <c r="M87" s="52"/>
    </row>
    <row r="88" spans="1:14" x14ac:dyDescent="0.25">
      <c r="B88" s="16" t="s">
        <v>41</v>
      </c>
    </row>
    <row r="89" spans="1:14" ht="14.25" customHeight="1" x14ac:dyDescent="0.25">
      <c r="A89" s="28" t="s">
        <v>81</v>
      </c>
      <c r="B89" s="16"/>
      <c r="C89" s="15"/>
      <c r="D89" s="15"/>
      <c r="E89" s="28"/>
      <c r="J89" s="34" t="s">
        <v>98</v>
      </c>
      <c r="L89" s="15"/>
      <c r="M89" s="40" t="s">
        <v>83</v>
      </c>
    </row>
    <row r="101" ht="87" customHeight="1" x14ac:dyDescent="0.25"/>
    <row r="102" ht="14.25" customHeight="1" x14ac:dyDescent="0.25"/>
    <row r="103" ht="29.25" customHeight="1" x14ac:dyDescent="0.25"/>
    <row r="104" ht="6.75" customHeight="1" x14ac:dyDescent="0.25"/>
  </sheetData>
  <mergeCells count="34">
    <mergeCell ref="A2:J2"/>
    <mergeCell ref="A81:M81"/>
    <mergeCell ref="M82:M87"/>
    <mergeCell ref="A79:M79"/>
    <mergeCell ref="A80:M80"/>
    <mergeCell ref="I64:J64"/>
    <mergeCell ref="M59:M62"/>
    <mergeCell ref="I18:J18"/>
    <mergeCell ref="A20:M20"/>
    <mergeCell ref="A42:M42"/>
    <mergeCell ref="A22:M22"/>
    <mergeCell ref="M23:M28"/>
    <mergeCell ref="A41:M41"/>
    <mergeCell ref="A21:M21"/>
    <mergeCell ref="A43:M43"/>
    <mergeCell ref="M44:M47"/>
    <mergeCell ref="A56:M56"/>
    <mergeCell ref="A57:M57"/>
    <mergeCell ref="A58:M58"/>
    <mergeCell ref="A10:M10"/>
    <mergeCell ref="A11:M11"/>
    <mergeCell ref="M12:M16"/>
    <mergeCell ref="A9:M9"/>
    <mergeCell ref="A5:A6"/>
    <mergeCell ref="B5:B6"/>
    <mergeCell ref="C5:C6"/>
    <mergeCell ref="D5:D6"/>
    <mergeCell ref="E5:E6"/>
    <mergeCell ref="F5:I5"/>
    <mergeCell ref="J5:J6"/>
    <mergeCell ref="K5:L5"/>
    <mergeCell ref="M5:M6"/>
    <mergeCell ref="A7:M7"/>
    <mergeCell ref="A8:M8"/>
  </mergeCells>
  <pageMargins left="0.7" right="0.7" top="0.75" bottom="0.75" header="0.3" footer="0.3"/>
  <pageSetup paperSize="9" scale="84"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SAM 3.3.1.</vt:lpstr>
      <vt:lpstr>SAM 5.6.2.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Siliņa</dc:creator>
  <cp:lastModifiedBy>Anna Siliņa</cp:lastModifiedBy>
  <cp:lastPrinted>2017-09-14T11:48:51Z</cp:lastPrinted>
  <dcterms:created xsi:type="dcterms:W3CDTF">2014-11-05T07:19:07Z</dcterms:created>
  <dcterms:modified xsi:type="dcterms:W3CDTF">2017-10-02T13:35:20Z</dcterms:modified>
</cp:coreProperties>
</file>