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Lietotajs\Desktop\"/>
    </mc:Choice>
  </mc:AlternateContent>
  <xr:revisionPtr revIDLastSave="0" documentId="13_ncr:1_{0198F77D-DF8C-456D-9FFA-772E8FCFBECD}" xr6:coauthVersionLast="47" xr6:coauthVersionMax="47" xr10:uidLastSave="{00000000-0000-0000-0000-000000000000}"/>
  <bookViews>
    <workbookView xWindow="-108" yWindow="-108" windowWidth="23256" windowHeight="12456" xr2:uid="{E2797BDC-C756-4B7B-B788-7A54A15A6EFB}"/>
  </bookViews>
  <sheets>
    <sheet name="budzets_Limbažu novad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5" i="1" l="1"/>
  <c r="G55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33" i="1"/>
  <c r="G32" i="1"/>
  <c r="J30" i="1"/>
  <c r="J8" i="1"/>
  <c r="L58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6" i="1"/>
  <c r="L57" i="1"/>
  <c r="F30" i="1"/>
  <c r="L37" i="1"/>
  <c r="L36" i="1"/>
  <c r="G30" i="1" l="1"/>
  <c r="F26" i="1"/>
  <c r="F27" i="1"/>
  <c r="F28" i="1"/>
  <c r="F29" i="1"/>
  <c r="G28" i="1" l="1"/>
  <c r="L28" i="1"/>
  <c r="G27" i="1"/>
  <c r="L27" i="1"/>
  <c r="L26" i="1"/>
  <c r="G26" i="1"/>
  <c r="L29" i="1"/>
  <c r="G29" i="1"/>
  <c r="F21" i="1"/>
  <c r="F22" i="1"/>
  <c r="F23" i="1"/>
  <c r="F24" i="1"/>
  <c r="F25" i="1"/>
  <c r="F14" i="1"/>
  <c r="F15" i="1"/>
  <c r="F16" i="1"/>
  <c r="F17" i="1"/>
  <c r="F18" i="1"/>
  <c r="F19" i="1"/>
  <c r="F20" i="1"/>
  <c r="L33" i="1"/>
  <c r="L34" i="1"/>
  <c r="L35" i="1"/>
  <c r="F13" i="1"/>
  <c r="G13" i="1" s="1"/>
  <c r="F12" i="1"/>
  <c r="G12" i="1" s="1"/>
  <c r="H30" i="1"/>
  <c r="L32" i="1"/>
  <c r="L30" i="1" s="1"/>
  <c r="L16" i="1" l="1"/>
  <c r="G16" i="1"/>
  <c r="G24" i="1"/>
  <c r="L24" i="1"/>
  <c r="G15" i="1"/>
  <c r="L15" i="1"/>
  <c r="G23" i="1"/>
  <c r="L23" i="1"/>
  <c r="L18" i="1"/>
  <c r="G18" i="1"/>
  <c r="L14" i="1"/>
  <c r="G14" i="1"/>
  <c r="L22" i="1"/>
  <c r="G22" i="1"/>
  <c r="G20" i="1"/>
  <c r="L20" i="1"/>
  <c r="G19" i="1"/>
  <c r="L19" i="1"/>
  <c r="L17" i="1"/>
  <c r="G17" i="1"/>
  <c r="L25" i="1"/>
  <c r="G25" i="1"/>
  <c r="L21" i="1"/>
  <c r="G21" i="1"/>
  <c r="L13" i="1"/>
  <c r="L12" i="1"/>
  <c r="F10" i="1" l="1"/>
  <c r="G10" i="1" s="1"/>
  <c r="F11" i="1"/>
  <c r="L11" i="1" l="1"/>
  <c r="G11" i="1"/>
  <c r="G8" i="1"/>
  <c r="H8" i="1" s="1"/>
  <c r="L10" i="1"/>
  <c r="F8" i="1"/>
  <c r="F59" i="1" s="1"/>
  <c r="F61" i="1" s="1"/>
  <c r="L8" i="1" l="1"/>
  <c r="L59" i="1" s="1"/>
  <c r="M55" i="1" s="1"/>
  <c r="H59" i="1"/>
  <c r="G59" i="1"/>
  <c r="G61" i="1" s="1"/>
  <c r="M46" i="1" l="1"/>
  <c r="M18" i="1"/>
  <c r="M15" i="1"/>
  <c r="M44" i="1"/>
  <c r="M16" i="1"/>
  <c r="M51" i="1"/>
  <c r="M45" i="1"/>
  <c r="M17" i="1"/>
  <c r="M47" i="1"/>
  <c r="M34" i="1"/>
  <c r="M12" i="1"/>
  <c r="M54" i="1"/>
  <c r="M39" i="1"/>
  <c r="M24" i="1"/>
  <c r="M53" i="1"/>
  <c r="M36" i="1"/>
  <c r="M43" i="1"/>
  <c r="M28" i="1"/>
  <c r="M58" i="1"/>
  <c r="M37" i="1"/>
  <c r="M13" i="1"/>
  <c r="M50" i="1"/>
  <c r="M22" i="1"/>
  <c r="M27" i="1"/>
  <c r="M48" i="1"/>
  <c r="M20" i="1"/>
  <c r="M56" i="1"/>
  <c r="M49" i="1"/>
  <c r="M21" i="1"/>
  <c r="M19" i="1"/>
  <c r="M33" i="1"/>
  <c r="M11" i="1"/>
  <c r="M38" i="1"/>
  <c r="M26" i="1"/>
  <c r="M52" i="1"/>
  <c r="M23" i="1"/>
  <c r="M25" i="1"/>
  <c r="M35" i="1"/>
  <c r="M42" i="1"/>
  <c r="M14" i="1"/>
  <c r="M40" i="1"/>
  <c r="M57" i="1"/>
  <c r="M41" i="1"/>
  <c r="M29" i="1"/>
  <c r="K30" i="1"/>
  <c r="K8" i="1"/>
  <c r="K59" i="1" l="1"/>
  <c r="J59" i="1"/>
  <c r="M32" i="1" l="1"/>
  <c r="M30" i="1" s="1"/>
  <c r="M10" i="1"/>
  <c r="M8" i="1" s="1"/>
  <c r="M59" i="1" l="1"/>
</calcChain>
</file>

<file path=xl/sharedStrings.xml><?xml version="1.0" encoding="utf-8"?>
<sst xmlns="http://schemas.openxmlformats.org/spreadsheetml/2006/main" count="213" uniqueCount="149">
  <si>
    <t>Individuālā plāna budžets</t>
  </si>
  <si>
    <t>Atveseļošanās fonda finansējums</t>
  </si>
  <si>
    <t>Līdzfinansējums</t>
  </si>
  <si>
    <t>KOPĀ</t>
  </si>
  <si>
    <r>
      <t>Nr.p.k./Pozīcijas kods</t>
    </r>
    <r>
      <rPr>
        <b/>
        <vertAlign val="superscript"/>
        <sz val="11"/>
        <rFont val="Times New Roman"/>
        <family val="1"/>
        <charset val="186"/>
      </rPr>
      <t>1</t>
    </r>
  </si>
  <si>
    <r>
      <t xml:space="preserve">Individuālā plāna aktivitāšu nr. atbilstoši iesnieguma veidlapas 1.4. sadaļai </t>
    </r>
    <r>
      <rPr>
        <b/>
        <vertAlign val="superscript"/>
        <sz val="11"/>
        <rFont val="Times New Roman"/>
        <family val="1"/>
        <charset val="186"/>
      </rPr>
      <t>3</t>
    </r>
  </si>
  <si>
    <r>
      <t>Izmaksu pozīcijas nosaukums</t>
    </r>
    <r>
      <rPr>
        <b/>
        <vertAlign val="superscript"/>
        <sz val="11"/>
        <rFont val="Times New Roman"/>
        <family val="1"/>
        <charset val="186"/>
      </rPr>
      <t>5</t>
    </r>
  </si>
  <si>
    <t>Daudzums</t>
  </si>
  <si>
    <t>Mērvienība</t>
  </si>
  <si>
    <t>Attiecināmās izmaksas, EUR</t>
  </si>
  <si>
    <t>% no kopējās pieejamā finansējuma summas</t>
  </si>
  <si>
    <r>
      <t xml:space="preserve">PVN, EUR </t>
    </r>
    <r>
      <rPr>
        <b/>
        <vertAlign val="superscript"/>
        <sz val="11"/>
        <rFont val="Times New Roman"/>
        <family val="1"/>
        <charset val="186"/>
      </rPr>
      <t>4</t>
    </r>
  </si>
  <si>
    <t>Cits līdzfinansējums (ja attiecināms)</t>
  </si>
  <si>
    <t>EUR</t>
  </si>
  <si>
    <t>% no kopējām individuālā plāna budžeta</t>
  </si>
  <si>
    <t>A</t>
  </si>
  <si>
    <t>Aktivitātes nr.</t>
  </si>
  <si>
    <r>
      <t>Digitālo prasmu attīstības pasākumi</t>
    </r>
    <r>
      <rPr>
        <b/>
        <vertAlign val="superscript"/>
        <sz val="11"/>
        <rFont val="Times New Roman"/>
        <family val="1"/>
        <charset val="186"/>
      </rPr>
      <t>2</t>
    </r>
  </si>
  <si>
    <t>Vismaz 50% no piešķirtā Atveseļošanās fonda finansējuma, kas vērstas uz jauniešu iesaisti digitālā darba ar jaunatni īstenošanā</t>
  </si>
  <si>
    <t>Aktivitātes nosaukums</t>
  </si>
  <si>
    <t>Personu skaits "D"</t>
  </si>
  <si>
    <t>Stundas "H"</t>
  </si>
  <si>
    <r>
      <t>Attiecinālais apmērs "K"</t>
    </r>
    <r>
      <rPr>
        <b/>
        <vertAlign val="superscript"/>
        <sz val="11"/>
        <rFont val="Times New Roman"/>
        <family val="1"/>
        <charset val="186"/>
      </rPr>
      <t xml:space="preserve"> 6</t>
    </r>
  </si>
  <si>
    <t>B</t>
  </si>
  <si>
    <t>Informāciju un komunikāciju tehnoloģiju iegāde un digitalās vides izveides pasākumi</t>
  </si>
  <si>
    <t>Līdz 50% no piešķirtā Atveseļošanās fonda finansējuma</t>
  </si>
  <si>
    <t>Pieejamais finansējums</t>
  </si>
  <si>
    <r>
      <t xml:space="preserve">Starpība </t>
    </r>
    <r>
      <rPr>
        <i/>
        <sz val="11"/>
        <rFont val="Times New Roman"/>
        <family val="1"/>
        <charset val="186"/>
      </rPr>
      <t>(pieejamais mīnus iesniegtais)</t>
    </r>
  </si>
  <si>
    <t>Nr. pēc kārtas atbilst arī budžeta pozīcijas kodam</t>
  </si>
  <si>
    <t>Aizpilda atbilstoši vienkārtošo izmaksu metodikai</t>
  </si>
  <si>
    <t>Norāda vienu vai vairākus darbības numurus atbilstoši veidalas "1.SADAĻA – Individuālā plāna APRAKSTS" apakšsadaļai "1.4. Individuālā plāna DARBĪBAS".</t>
  </si>
  <si>
    <t>Pievienotās vērtības nodokļa izmaksas no Atveseļošanas fonda līdzekļiem nav attiecināmas. Likmes: https://www.vid.gov.lv/lv/pievienotas-vertibas-nodokla-likmes</t>
  </si>
  <si>
    <t>Izmaksas norāda atbilstoši Informatīvajā ziņojumā norādītajām attiecināmajām izmaksām</t>
  </si>
  <si>
    <t>K=D*H*L (Likme "L" nemainīgi ir 19,69EUR)</t>
  </si>
  <si>
    <t>Tehnoloģiskās inovāciju darbības</t>
  </si>
  <si>
    <t>Gaiši zaļie lauki satur procentu aprēķina formulas. Pievienojot papildus rindas, jāprecizē kopsummas formula atbilstoši rindu skaitam.</t>
  </si>
  <si>
    <t>Tumšāk zaļie lauki laiku satur summas (EUR vai %) formulas.  Pievienojot papildus rindas, jāprecizē kopsummas formula atbilstoši rindu skaitam.</t>
  </si>
  <si>
    <t>Violetie satur pārbaudes formulas (EUR vai %).  Pievienojot papildus rindas, jāprecizē kopsummas formula atbilstoši rindu skaitam</t>
  </si>
  <si>
    <t>Pelēkie lauki nav paredzēti aizpildīšanai</t>
  </si>
  <si>
    <t>Baltie lauku paredzēti aizpildīšanai</t>
  </si>
  <si>
    <t>3.pielikums Atveseļošanas fonda investīciju projekta  Nr. 2.3.2.1.i.0/1/23/I/CFLA/002 “Digitālā darba ar jaunatni sistēmas attīstība pašvaldībās” Sadarbības partnera individuālā plāna iesniegumam</t>
  </si>
  <si>
    <t>2. pielikums projekta “Digitālā darba ar jaunatni sistēmas attīstība pašvaldībās” 
individuālo plānu izstrādes un vērtēšanas nolikumam</t>
  </si>
  <si>
    <t>A.1.1.</t>
  </si>
  <si>
    <t>Darbā ar jaunatni iesaistīto apmācības modernāko IKT līdzekļu lietošanā.</t>
  </si>
  <si>
    <t>A.1.2.</t>
  </si>
  <si>
    <t>Darbā ar jaunatni iesaistīto apmācības mākslīgā intelekta rīku efektīvā lietošanā.</t>
  </si>
  <si>
    <t>A.1.3.</t>
  </si>
  <si>
    <t>Darbā ar jaunatni iesaistīto apmācības medijpratības jomā.</t>
  </si>
  <si>
    <t>A.2.1.</t>
  </si>
  <si>
    <t>Izglītojošā darbnīca medijpratībā Staiceles pamatskolā</t>
  </si>
  <si>
    <t>A.2.2.</t>
  </si>
  <si>
    <t>Izglītojošā darbnīca medijpratībā Vidrižu pamatskolā</t>
  </si>
  <si>
    <t>A.2.3.</t>
  </si>
  <si>
    <t>Izglītojošā darbnīca medijpratībā Liepupes  pamatskolā</t>
  </si>
  <si>
    <t>A.2.4.</t>
  </si>
  <si>
    <t>Izglītojošā darbnīca medijpratībā Umurgas pamatskolā</t>
  </si>
  <si>
    <t>A.2.5.</t>
  </si>
  <si>
    <t>Izglītojošā darbnīca medijpratībā Salacgrīvas vidusskolā</t>
  </si>
  <si>
    <t>A.2.6.</t>
  </si>
  <si>
    <t>Izglītojošā darbnīca medijpratībā Limbažu Valsts ģimnāzijā</t>
  </si>
  <si>
    <t>A.2.7.</t>
  </si>
  <si>
    <t>Izglītojošā darbnīca medijpratībā Limbažu vidusskolā</t>
  </si>
  <si>
    <t>A.3.1.</t>
  </si>
  <si>
    <t>Digitālais mobilais brauciens Vilzēni</t>
  </si>
  <si>
    <t>A.3.2.</t>
  </si>
  <si>
    <t>Digitālais mobilais brauciens Aloja</t>
  </si>
  <si>
    <t>A.3.3.</t>
  </si>
  <si>
    <t>Digitālais mobilais brauciens Liepupe</t>
  </si>
  <si>
    <t>A.3.4.</t>
  </si>
  <si>
    <t>Digitālais mobilais brauciens Vidriži</t>
  </si>
  <si>
    <t>A.3.5.</t>
  </si>
  <si>
    <t>Digitālais mobilais brauciens RAMPA</t>
  </si>
  <si>
    <t>A.4.1.</t>
  </si>
  <si>
    <t>Digitāli radošā diena</t>
  </si>
  <si>
    <t>A.5.1.</t>
  </si>
  <si>
    <t>Limbažu turnīrs</t>
  </si>
  <si>
    <t>A.5.2.</t>
  </si>
  <si>
    <t>Alojas turnīrs</t>
  </si>
  <si>
    <t>A.5.3.</t>
  </si>
  <si>
    <t>Salacgrīvas turnīrs</t>
  </si>
  <si>
    <t>A.5.4.</t>
  </si>
  <si>
    <t>Uzvarētāju brauciens</t>
  </si>
  <si>
    <t>B.1.1.</t>
  </si>
  <si>
    <t>Portatīvais dators</t>
  </si>
  <si>
    <t>gab</t>
  </si>
  <si>
    <t>VR brilles</t>
  </si>
  <si>
    <t>Grafiskā planšete</t>
  </si>
  <si>
    <t>Viedtālrunis</t>
  </si>
  <si>
    <t>Drons (mazais)</t>
  </si>
  <si>
    <t>B.3.1.</t>
  </si>
  <si>
    <t>B.4.1.</t>
  </si>
  <si>
    <t>Go-Pro kamera</t>
  </si>
  <si>
    <t>Hibrīdkamera</t>
  </si>
  <si>
    <t>Drons (lielais)</t>
  </si>
  <si>
    <t>Bezvadu tumba</t>
  </si>
  <si>
    <t>B.5.1.</t>
  </si>
  <si>
    <t>TV</t>
  </si>
  <si>
    <t>X-box konsole</t>
  </si>
  <si>
    <t>E-sporta komplekts (monitors, klaviatūra, austiņas u.c.)</t>
  </si>
  <si>
    <t>B.5.2.</t>
  </si>
  <si>
    <t>Aksesuāru komplekts (vadi, lādētāji, atmiņas kartes, pārveidotāji utml.)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</si>
  <si>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</si>
  <si>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</si>
  <si>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</si>
  <si>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</si>
  <si>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</si>
  <si>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</si>
  <si>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</si>
  <si>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</si>
  <si>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</si>
  <si>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</si>
  <si>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</si>
  <si>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</si>
  <si>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</si>
  <si>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</si>
  <si>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</si>
  <si>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</si>
  <si>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</si>
  <si>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</si>
  <si>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</si>
  <si>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</si>
  <si>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</si>
  <si>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</si>
  <si>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</si>
  <si>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</si>
  <si>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</si>
  <si>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</si>
  <si>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</si>
  <si>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</si>
  <si>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</si>
  <si>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</si>
  <si>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</si>
  <si>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</si>
  <si>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</si>
  <si>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</si>
  <si>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</si>
  <si>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</si>
  <si>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</si>
  <si>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</si>
  <si>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</si>
  <si>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</si>
  <si>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</si>
  <si>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</si>
  <si>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</si>
  <si>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</si>
  <si>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</si>
  <si>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</si>
  <si>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</si>
  <si>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Planšetdators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</si>
</sst>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0"/>
      <color rgb="FFFF0000"/>
      <name val="Times New Roman"/>
      <family val="1"/>
    </font>
    <font>
      <sz val="12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i/>
      <vertAlign val="superscript"/>
      <sz val="11"/>
      <name val="Times New Roman"/>
      <family val="1"/>
      <charset val="186"/>
    </font>
    <font>
      <sz val="16"/>
      <color rgb="FFFF0000"/>
      <name val="Times New Roman"/>
      <family val="1"/>
    </font>
    <font>
      <b/>
      <i/>
      <sz val="11"/>
      <name val="Times New Roman"/>
      <family val="1"/>
    </font>
    <font>
      <sz val="8"/>
      <name val="Arial"/>
      <charset val="186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10" fontId="9" fillId="4" borderId="1" xfId="1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0" fontId="10" fillId="3" borderId="1" xfId="1" applyNumberFormat="1" applyFont="1" applyFill="1" applyBorder="1" applyAlignment="1">
      <alignment horizontal="center" vertical="center" wrapText="1"/>
    </xf>
    <xf numFmtId="10" fontId="10" fillId="5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0" fontId="10" fillId="4" borderId="1" xfId="1" applyNumberFormat="1" applyFont="1" applyFill="1" applyBorder="1" applyAlignment="1">
      <alignment horizontal="center" vertical="center" wrapText="1"/>
    </xf>
    <xf numFmtId="10" fontId="7" fillId="4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10" fontId="10" fillId="6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0" fontId="9" fillId="3" borderId="1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4" borderId="1" xfId="1" applyFont="1" applyFill="1" applyBorder="1" applyAlignment="1">
      <alignment horizontal="center" vertical="center" wrapText="1"/>
    </xf>
    <xf numFmtId="10" fontId="10" fillId="5" borderId="5" xfId="1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2" fillId="0" borderId="0" xfId="0" applyFont="1" applyAlignment="1">
      <alignment horizontal="right" wrapText="1"/>
    </xf>
    <xf numFmtId="0" fontId="2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2" fontId="10" fillId="0" borderId="17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0" fontId="9" fillId="4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10" fontId="9" fillId="4" borderId="2" xfId="1" applyNumberFormat="1" applyFont="1" applyFill="1" applyBorder="1" applyAlignment="1">
      <alignment horizontal="center" vertical="center" wrapText="1"/>
    </xf>
    <xf numFmtId="10" fontId="9" fillId="4" borderId="6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">
    <cellStyle name="Parasts" xfId="0" builtinId="0"/>
    <cellStyle name="Procent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E9C1F-33A0-462C-9682-9D1A2B57FB27}">
  <dimension ref="A1:M74"/>
  <sheetViews>
    <sheetView tabSelected="1" zoomScale="80" zoomScaleNormal="80" workbookViewId="0">
      <selection activeCell="C49" sqref="C49"/>
    </sheetView>
  </sheetViews>
  <sheetFormatPr defaultColWidth="8.88671875" defaultRowHeight="13.8" x14ac:dyDescent="0.25"/>
  <cols>
    <col min="1" max="1" width="8.88671875" style="1"/>
    <col min="2" max="2" width="26.109375" style="1" customWidth="1"/>
    <col min="3" max="3" width="41" style="2" customWidth="1"/>
    <col min="4" max="4" width="13.6640625" style="2" customWidth="1"/>
    <col min="5" max="5" width="15.5546875" style="2" customWidth="1"/>
    <col min="6" max="8" width="16.6640625" style="2" customWidth="1"/>
    <col min="9" max="9" width="31.33203125" style="2" customWidth="1"/>
    <col min="10" max="13" width="16.6640625" style="2" customWidth="1"/>
    <col min="14" max="16384" width="8.88671875" style="2"/>
  </cols>
  <sheetData>
    <row r="1" spans="1:13" ht="21" x14ac:dyDescent="0.4">
      <c r="B1" s="59"/>
      <c r="C1" s="3"/>
      <c r="D1" s="3"/>
      <c r="E1" s="3"/>
      <c r="F1" s="3"/>
      <c r="M1" s="9" t="s">
        <v>41</v>
      </c>
    </row>
    <row r="2" spans="1:13" x14ac:dyDescent="0.25">
      <c r="F2" s="4"/>
    </row>
    <row r="3" spans="1:13" s="5" customFormat="1" ht="19.2" customHeight="1" x14ac:dyDescent="0.3">
      <c r="C3" s="6"/>
      <c r="D3" s="6"/>
      <c r="E3" s="6"/>
      <c r="F3" s="6"/>
      <c r="G3" s="6"/>
      <c r="H3" s="6"/>
      <c r="M3" s="7" t="s">
        <v>40</v>
      </c>
    </row>
    <row r="4" spans="1:13" s="5" customFormat="1" ht="22.5" customHeight="1" x14ac:dyDescent="0.3">
      <c r="D4" s="8"/>
      <c r="E4" s="8"/>
      <c r="F4" s="8"/>
      <c r="G4" s="8"/>
      <c r="H4" s="8"/>
      <c r="M4" s="9" t="s">
        <v>0</v>
      </c>
    </row>
    <row r="6" spans="1:13" x14ac:dyDescent="0.25">
      <c r="A6" s="10"/>
      <c r="B6" s="10"/>
      <c r="C6" s="10"/>
      <c r="D6" s="10"/>
      <c r="E6" s="10"/>
      <c r="F6" s="73" t="s">
        <v>1</v>
      </c>
      <c r="G6" s="73"/>
      <c r="H6" s="73"/>
      <c r="I6" s="73"/>
      <c r="J6" s="73" t="s">
        <v>2</v>
      </c>
      <c r="K6" s="73"/>
      <c r="L6" s="73" t="s">
        <v>3</v>
      </c>
      <c r="M6" s="73"/>
    </row>
    <row r="7" spans="1:13" ht="55.2" x14ac:dyDescent="0.25">
      <c r="A7" s="11" t="s">
        <v>4</v>
      </c>
      <c r="B7" s="12" t="s">
        <v>5</v>
      </c>
      <c r="C7" s="76" t="s">
        <v>34</v>
      </c>
      <c r="D7" s="76"/>
      <c r="E7" s="76"/>
      <c r="F7" s="11" t="s">
        <v>9</v>
      </c>
      <c r="G7" s="11" t="s">
        <v>10</v>
      </c>
      <c r="H7" s="73" t="s">
        <v>10</v>
      </c>
      <c r="I7" s="73"/>
      <c r="J7" s="11" t="s">
        <v>11</v>
      </c>
      <c r="K7" s="11" t="s">
        <v>12</v>
      </c>
      <c r="L7" s="11" t="s">
        <v>13</v>
      </c>
      <c r="M7" s="11" t="s">
        <v>14</v>
      </c>
    </row>
    <row r="8" spans="1:13" ht="31.95" customHeight="1" x14ac:dyDescent="0.25">
      <c r="A8" s="74" t="s">
        <v>15</v>
      </c>
      <c r="B8" s="74" t="s">
        <v>16</v>
      </c>
      <c r="C8" s="76" t="s">
        <v>17</v>
      </c>
      <c r="D8" s="76"/>
      <c r="E8" s="76"/>
      <c r="F8" s="13">
        <f>SUM(F10:F29)</f>
        <v>21342.384799999996</v>
      </c>
      <c r="G8" s="14">
        <f>SUM(G10:G29)</f>
        <v>0.510607555094715</v>
      </c>
      <c r="H8" s="77">
        <f>G8</f>
        <v>0.510607555094715</v>
      </c>
      <c r="I8" s="78" t="s">
        <v>18</v>
      </c>
      <c r="J8" s="15">
        <f>SUM(J10:J29)</f>
        <v>4481.8799999999992</v>
      </c>
      <c r="K8" s="15">
        <f>SUM(K9:K29)</f>
        <v>0</v>
      </c>
      <c r="L8" s="13">
        <f>SUM(L10:L29)</f>
        <v>25824.264800000001</v>
      </c>
      <c r="M8" s="14">
        <f>SUM(M10:M29)</f>
        <v>0.51060744049121509</v>
      </c>
    </row>
    <row r="9" spans="1:13" ht="31.2" thickBot="1" x14ac:dyDescent="0.3">
      <c r="A9" s="75"/>
      <c r="B9" s="75"/>
      <c r="C9" s="48" t="s">
        <v>19</v>
      </c>
      <c r="D9" s="48" t="s">
        <v>20</v>
      </c>
      <c r="E9" s="48" t="s">
        <v>21</v>
      </c>
      <c r="F9" s="11" t="s">
        <v>22</v>
      </c>
      <c r="G9" s="16"/>
      <c r="H9" s="77"/>
      <c r="I9" s="78"/>
      <c r="J9" s="53"/>
      <c r="K9" s="53"/>
      <c r="L9" s="30"/>
      <c r="M9" s="30"/>
    </row>
    <row r="10" spans="1:13" ht="27.6" x14ac:dyDescent="0.25">
      <c r="A10" s="49" t="s">
        <v>101</v>
      </c>
      <c r="B10" s="39" t="s">
        <v>42</v>
      </c>
      <c r="C10" s="40" t="s">
        <v>43</v>
      </c>
      <c r="D10" s="39">
        <v>10</v>
      </c>
      <c r="E10" s="50">
        <v>6</v>
      </c>
      <c r="F10" s="47">
        <f>D10*E10*19.69</f>
        <v>1181.4000000000001</v>
      </c>
      <c r="G10" s="17">
        <f>F10*$G$60/$F$60</f>
        <v>2.8264496739319234E-2</v>
      </c>
      <c r="H10" s="77"/>
      <c r="I10" s="79"/>
      <c r="J10" s="55">
        <v>248.09</v>
      </c>
      <c r="K10" s="41"/>
      <c r="L10" s="47">
        <f>F10+J10+K10</f>
        <v>1429.49</v>
      </c>
      <c r="M10" s="17">
        <f>L10*$M$60/$L$59</f>
        <v>2.8264434080144157E-2</v>
      </c>
    </row>
    <row r="11" spans="1:13" ht="27.6" x14ac:dyDescent="0.25">
      <c r="A11" s="51" t="s">
        <v>102</v>
      </c>
      <c r="B11" s="18" t="s">
        <v>44</v>
      </c>
      <c r="C11" s="19" t="s">
        <v>45</v>
      </c>
      <c r="D11" s="18">
        <v>10</v>
      </c>
      <c r="E11" s="52">
        <v>6</v>
      </c>
      <c r="F11" s="47">
        <f>D11*E11*19.69</f>
        <v>1181.4000000000001</v>
      </c>
      <c r="G11" s="17">
        <f>F11*$G$60/$F$60</f>
        <v>2.8264496739319234E-2</v>
      </c>
      <c r="H11" s="77"/>
      <c r="I11" s="79"/>
      <c r="J11" s="56">
        <v>248.09</v>
      </c>
      <c r="K11" s="43"/>
      <c r="L11" s="47">
        <f t="shared" ref="L11:L29" si="0">F11+J11+K11</f>
        <v>1429.49</v>
      </c>
      <c r="M11" s="17">
        <f>L11*$M$60/$L$59</f>
        <v>2.8264434080144157E-2</v>
      </c>
    </row>
    <row r="12" spans="1:13" ht="27.6" x14ac:dyDescent="0.25">
      <c r="A12" s="51" t="s">
        <v>103</v>
      </c>
      <c r="B12" s="18" t="s">
        <v>46</v>
      </c>
      <c r="C12" s="19" t="s">
        <v>47</v>
      </c>
      <c r="D12" s="18">
        <v>10</v>
      </c>
      <c r="E12" s="52">
        <v>6</v>
      </c>
      <c r="F12" s="47">
        <f>D12*E12*19.69</f>
        <v>1181.4000000000001</v>
      </c>
      <c r="G12" s="17">
        <f>F12*$G$60/$F$60</f>
        <v>2.8264496739319234E-2</v>
      </c>
      <c r="H12" s="77"/>
      <c r="I12" s="79"/>
      <c r="J12" s="56">
        <v>248.09</v>
      </c>
      <c r="K12" s="43"/>
      <c r="L12" s="47">
        <f t="shared" si="0"/>
        <v>1429.49</v>
      </c>
      <c r="M12" s="17">
        <f>L12*$M$60/$L$59</f>
        <v>2.8264434080144157E-2</v>
      </c>
    </row>
    <row r="13" spans="1:13" ht="27.6" x14ac:dyDescent="0.25">
      <c r="A13" s="51" t="s">
        <v>104</v>
      </c>
      <c r="B13" s="18" t="s">
        <v>48</v>
      </c>
      <c r="C13" s="19" t="s">
        <v>49</v>
      </c>
      <c r="D13" s="18">
        <v>15</v>
      </c>
      <c r="E13" s="52">
        <v>3</v>
      </c>
      <c r="F13" s="47">
        <f>D13*E13*19.69</f>
        <v>886.05000000000007</v>
      </c>
      <c r="G13" s="17">
        <f t="shared" ref="G13:G29" si="1">F13*$G$60/$F$60</f>
        <v>2.1198372554489427E-2</v>
      </c>
      <c r="H13" s="77"/>
      <c r="I13" s="79"/>
      <c r="J13" s="56">
        <v>186.07</v>
      </c>
      <c r="K13" s="43"/>
      <c r="L13" s="47">
        <f t="shared" si="0"/>
        <v>1072.1200000000001</v>
      </c>
      <c r="M13" s="17">
        <f>L13*$M$60/$L$59</f>
        <v>2.1198374991083641E-2</v>
      </c>
    </row>
    <row r="14" spans="1:13" ht="27.6" x14ac:dyDescent="0.25">
      <c r="A14" s="60" t="s">
        <v>105</v>
      </c>
      <c r="B14" s="61" t="s">
        <v>50</v>
      </c>
      <c r="C14" s="62" t="s">
        <v>51</v>
      </c>
      <c r="D14" s="61">
        <v>15</v>
      </c>
      <c r="E14" s="63">
        <v>3</v>
      </c>
      <c r="F14" s="47">
        <f t="shared" ref="F14:F29" si="2">D14*E14*19.69</f>
        <v>886.05000000000007</v>
      </c>
      <c r="G14" s="17">
        <f t="shared" si="1"/>
        <v>2.1198372554489427E-2</v>
      </c>
      <c r="H14" s="77"/>
      <c r="I14" s="79"/>
      <c r="J14" s="56">
        <v>186.07</v>
      </c>
      <c r="K14" s="65"/>
      <c r="L14" s="47">
        <f t="shared" si="0"/>
        <v>1072.1200000000001</v>
      </c>
      <c r="M14" s="17">
        <f t="shared" ref="M14:M29" si="3">L14*$M$60/$L$59</f>
        <v>2.1198374991083641E-2</v>
      </c>
    </row>
    <row r="15" spans="1:13" ht="27.6" x14ac:dyDescent="0.25">
      <c r="A15" s="60" t="s">
        <v>106</v>
      </c>
      <c r="B15" s="61" t="s">
        <v>52</v>
      </c>
      <c r="C15" s="62" t="s">
        <v>53</v>
      </c>
      <c r="D15" s="61">
        <v>15</v>
      </c>
      <c r="E15" s="63">
        <v>3</v>
      </c>
      <c r="F15" s="47">
        <f t="shared" si="2"/>
        <v>886.05000000000007</v>
      </c>
      <c r="G15" s="17">
        <f t="shared" si="1"/>
        <v>2.1198372554489427E-2</v>
      </c>
      <c r="H15" s="77"/>
      <c r="I15" s="79"/>
      <c r="J15" s="56">
        <v>186.07</v>
      </c>
      <c r="K15" s="65"/>
      <c r="L15" s="47">
        <f t="shared" si="0"/>
        <v>1072.1200000000001</v>
      </c>
      <c r="M15" s="17">
        <f t="shared" si="3"/>
        <v>2.1198374991083641E-2</v>
      </c>
    </row>
    <row r="16" spans="1:13" ht="27.6" x14ac:dyDescent="0.25">
      <c r="A16" s="60" t="s">
        <v>107</v>
      </c>
      <c r="B16" s="61" t="s">
        <v>54</v>
      </c>
      <c r="C16" s="62" t="s">
        <v>55</v>
      </c>
      <c r="D16" s="61">
        <v>15</v>
      </c>
      <c r="E16" s="63">
        <v>3</v>
      </c>
      <c r="F16" s="47">
        <f t="shared" si="2"/>
        <v>886.05000000000007</v>
      </c>
      <c r="G16" s="17">
        <f t="shared" si="1"/>
        <v>2.1198372554489427E-2</v>
      </c>
      <c r="H16" s="77"/>
      <c r="I16" s="79"/>
      <c r="J16" s="56">
        <v>186.07</v>
      </c>
      <c r="K16" s="65"/>
      <c r="L16" s="47">
        <f t="shared" si="0"/>
        <v>1072.1200000000001</v>
      </c>
      <c r="M16" s="17">
        <f t="shared" si="3"/>
        <v>2.1198374991083641E-2</v>
      </c>
    </row>
    <row r="17" spans="1:13" ht="27.6" x14ac:dyDescent="0.25">
      <c r="A17" s="60" t="s">
        <v>108</v>
      </c>
      <c r="B17" s="61" t="s">
        <v>56</v>
      </c>
      <c r="C17" s="62" t="s">
        <v>57</v>
      </c>
      <c r="D17" s="61">
        <v>20</v>
      </c>
      <c r="E17" s="63">
        <v>3</v>
      </c>
      <c r="F17" s="47">
        <f t="shared" si="2"/>
        <v>1181.4000000000001</v>
      </c>
      <c r="G17" s="17">
        <f t="shared" si="1"/>
        <v>2.8264496739319234E-2</v>
      </c>
      <c r="H17" s="77"/>
      <c r="I17" s="79"/>
      <c r="J17" s="56">
        <v>248.09</v>
      </c>
      <c r="K17" s="65"/>
      <c r="L17" s="47">
        <f t="shared" si="0"/>
        <v>1429.49</v>
      </c>
      <c r="M17" s="17">
        <f t="shared" si="3"/>
        <v>2.8264434080144157E-2</v>
      </c>
    </row>
    <row r="18" spans="1:13" ht="27.6" x14ac:dyDescent="0.25">
      <c r="A18" s="60" t="s">
        <v>109</v>
      </c>
      <c r="B18" s="61" t="s">
        <v>58</v>
      </c>
      <c r="C18" s="62" t="s">
        <v>59</v>
      </c>
      <c r="D18" s="61">
        <v>20</v>
      </c>
      <c r="E18" s="63">
        <v>3</v>
      </c>
      <c r="F18" s="47">
        <f t="shared" si="2"/>
        <v>1181.4000000000001</v>
      </c>
      <c r="G18" s="17">
        <f t="shared" si="1"/>
        <v>2.8264496739319234E-2</v>
      </c>
      <c r="H18" s="77"/>
      <c r="I18" s="79"/>
      <c r="J18" s="56">
        <v>248.09</v>
      </c>
      <c r="K18" s="65"/>
      <c r="L18" s="47">
        <f t="shared" si="0"/>
        <v>1429.49</v>
      </c>
      <c r="M18" s="17">
        <f t="shared" si="3"/>
        <v>2.8264434080144157E-2</v>
      </c>
    </row>
    <row r="19" spans="1:13" ht="27.6" x14ac:dyDescent="0.25">
      <c r="A19" s="60" t="s">
        <v>110</v>
      </c>
      <c r="B19" s="61" t="s">
        <v>60</v>
      </c>
      <c r="C19" s="62" t="s">
        <v>61</v>
      </c>
      <c r="D19" s="61">
        <v>20</v>
      </c>
      <c r="E19" s="63">
        <v>3</v>
      </c>
      <c r="F19" s="47">
        <f t="shared" si="2"/>
        <v>1181.4000000000001</v>
      </c>
      <c r="G19" s="17">
        <f t="shared" si="1"/>
        <v>2.8264496739319234E-2</v>
      </c>
      <c r="H19" s="77"/>
      <c r="I19" s="79"/>
      <c r="J19" s="56">
        <v>248.09</v>
      </c>
      <c r="K19" s="65"/>
      <c r="L19" s="47">
        <f t="shared" si="0"/>
        <v>1429.49</v>
      </c>
      <c r="M19" s="17">
        <f t="shared" si="3"/>
        <v>2.8264434080144157E-2</v>
      </c>
    </row>
    <row r="20" spans="1:13" x14ac:dyDescent="0.25">
      <c r="A20" s="60" t="s">
        <v>111</v>
      </c>
      <c r="B20" s="61" t="s">
        <v>62</v>
      </c>
      <c r="C20" s="62" t="s">
        <v>63</v>
      </c>
      <c r="D20" s="61">
        <v>15</v>
      </c>
      <c r="E20" s="63">
        <v>3</v>
      </c>
      <c r="F20" s="47">
        <f t="shared" si="2"/>
        <v>886.05000000000007</v>
      </c>
      <c r="G20" s="17">
        <f t="shared" si="1"/>
        <v>2.1198372554489427E-2</v>
      </c>
      <c r="H20" s="77"/>
      <c r="I20" s="79"/>
      <c r="J20" s="56">
        <v>186.07</v>
      </c>
      <c r="K20" s="65"/>
      <c r="L20" s="47">
        <f t="shared" si="0"/>
        <v>1072.1200000000001</v>
      </c>
      <c r="M20" s="17">
        <f t="shared" si="3"/>
        <v>2.1198374991083641E-2</v>
      </c>
    </row>
    <row r="21" spans="1:13" x14ac:dyDescent="0.25">
      <c r="A21" s="60" t="s">
        <v>112</v>
      </c>
      <c r="B21" s="61" t="s">
        <v>64</v>
      </c>
      <c r="C21" s="62" t="s">
        <v>65</v>
      </c>
      <c r="D21" s="61">
        <v>15</v>
      </c>
      <c r="E21" s="63">
        <v>3</v>
      </c>
      <c r="F21" s="47">
        <f t="shared" si="2"/>
        <v>886.05000000000007</v>
      </c>
      <c r="G21" s="17">
        <f t="shared" si="1"/>
        <v>2.1198372554489427E-2</v>
      </c>
      <c r="H21" s="77"/>
      <c r="I21" s="79"/>
      <c r="J21" s="56">
        <v>186.07</v>
      </c>
      <c r="K21" s="65"/>
      <c r="L21" s="47">
        <f t="shared" si="0"/>
        <v>1072.1200000000001</v>
      </c>
      <c r="M21" s="17">
        <f t="shared" si="3"/>
        <v>2.1198374991083641E-2</v>
      </c>
    </row>
    <row r="22" spans="1:13" x14ac:dyDescent="0.25">
      <c r="A22" s="60" t="s">
        <v>113</v>
      </c>
      <c r="B22" s="61" t="s">
        <v>66</v>
      </c>
      <c r="C22" s="62" t="s">
        <v>67</v>
      </c>
      <c r="D22" s="61">
        <v>15</v>
      </c>
      <c r="E22" s="63">
        <v>3</v>
      </c>
      <c r="F22" s="47">
        <f t="shared" si="2"/>
        <v>886.05000000000007</v>
      </c>
      <c r="G22" s="17">
        <f t="shared" si="1"/>
        <v>2.1198372554489427E-2</v>
      </c>
      <c r="H22" s="77"/>
      <c r="I22" s="79"/>
      <c r="J22" s="56">
        <v>186.07</v>
      </c>
      <c r="K22" s="65"/>
      <c r="L22" s="47">
        <f t="shared" si="0"/>
        <v>1072.1200000000001</v>
      </c>
      <c r="M22" s="17">
        <f t="shared" si="3"/>
        <v>2.1198374991083641E-2</v>
      </c>
    </row>
    <row r="23" spans="1:13" x14ac:dyDescent="0.25">
      <c r="A23" s="60" t="s">
        <v>114</v>
      </c>
      <c r="B23" s="61" t="s">
        <v>68</v>
      </c>
      <c r="C23" s="62" t="s">
        <v>69</v>
      </c>
      <c r="D23" s="61">
        <v>15</v>
      </c>
      <c r="E23" s="63">
        <v>3</v>
      </c>
      <c r="F23" s="47">
        <f t="shared" si="2"/>
        <v>886.05000000000007</v>
      </c>
      <c r="G23" s="17">
        <f t="shared" si="1"/>
        <v>2.1198372554489427E-2</v>
      </c>
      <c r="H23" s="77"/>
      <c r="I23" s="79"/>
      <c r="J23" s="56">
        <v>186.07</v>
      </c>
      <c r="K23" s="65"/>
      <c r="L23" s="47">
        <f t="shared" si="0"/>
        <v>1072.1200000000001</v>
      </c>
      <c r="M23" s="17">
        <f t="shared" si="3"/>
        <v>2.1198374991083641E-2</v>
      </c>
    </row>
    <row r="24" spans="1:13" x14ac:dyDescent="0.25">
      <c r="A24" s="60" t="s">
        <v>115</v>
      </c>
      <c r="B24" s="61" t="s">
        <v>70</v>
      </c>
      <c r="C24" s="62" t="s">
        <v>71</v>
      </c>
      <c r="D24" s="61">
        <v>56</v>
      </c>
      <c r="E24" s="63">
        <v>7.0000000000000007E-2</v>
      </c>
      <c r="F24" s="47">
        <f t="shared" si="2"/>
        <v>77.18480000000001</v>
      </c>
      <c r="G24" s="17">
        <f t="shared" si="1"/>
        <v>1.8466137869688568E-3</v>
      </c>
      <c r="H24" s="77"/>
      <c r="I24" s="79"/>
      <c r="J24" s="64">
        <v>16.21</v>
      </c>
      <c r="K24" s="65"/>
      <c r="L24" s="47">
        <f t="shared" si="0"/>
        <v>93.394800000000004</v>
      </c>
      <c r="M24" s="17">
        <f t="shared" si="3"/>
        <v>1.8466384291098556E-3</v>
      </c>
    </row>
    <row r="25" spans="1:13" x14ac:dyDescent="0.25">
      <c r="A25" s="60" t="s">
        <v>116</v>
      </c>
      <c r="B25" s="61" t="s">
        <v>72</v>
      </c>
      <c r="C25" s="62" t="s">
        <v>73</v>
      </c>
      <c r="D25" s="61">
        <v>30</v>
      </c>
      <c r="E25" s="63">
        <v>6</v>
      </c>
      <c r="F25" s="47">
        <f t="shared" si="2"/>
        <v>3544.2000000000003</v>
      </c>
      <c r="G25" s="17">
        <f t="shared" si="1"/>
        <v>8.4793490217957707E-2</v>
      </c>
      <c r="H25" s="77"/>
      <c r="I25" s="79"/>
      <c r="J25" s="64">
        <v>744.28</v>
      </c>
      <c r="K25" s="65"/>
      <c r="L25" s="47">
        <f t="shared" si="0"/>
        <v>4288.4800000000005</v>
      </c>
      <c r="M25" s="17">
        <f t="shared" si="3"/>
        <v>8.4793499964334565E-2</v>
      </c>
    </row>
    <row r="26" spans="1:13" x14ac:dyDescent="0.25">
      <c r="A26" s="60" t="s">
        <v>117</v>
      </c>
      <c r="B26" s="61" t="s">
        <v>74</v>
      </c>
      <c r="C26" s="62" t="s">
        <v>75</v>
      </c>
      <c r="D26" s="61">
        <v>10</v>
      </c>
      <c r="E26" s="63">
        <v>2</v>
      </c>
      <c r="F26" s="47">
        <f t="shared" si="2"/>
        <v>393.8</v>
      </c>
      <c r="G26" s="17">
        <f t="shared" si="1"/>
        <v>9.421498913106412E-3</v>
      </c>
      <c r="H26" s="77"/>
      <c r="I26" s="79"/>
      <c r="J26" s="64">
        <v>82.7</v>
      </c>
      <c r="K26" s="65"/>
      <c r="L26" s="47">
        <f t="shared" si="0"/>
        <v>476.5</v>
      </c>
      <c r="M26" s="17">
        <f t="shared" si="3"/>
        <v>9.4215439346820827E-3</v>
      </c>
    </row>
    <row r="27" spans="1:13" x14ac:dyDescent="0.25">
      <c r="A27" s="60" t="s">
        <v>118</v>
      </c>
      <c r="B27" s="61" t="s">
        <v>76</v>
      </c>
      <c r="C27" s="62" t="s">
        <v>77</v>
      </c>
      <c r="D27" s="61">
        <v>10</v>
      </c>
      <c r="E27" s="63">
        <v>2</v>
      </c>
      <c r="F27" s="47">
        <f t="shared" si="2"/>
        <v>393.8</v>
      </c>
      <c r="G27" s="17">
        <f t="shared" si="1"/>
        <v>9.421498913106412E-3</v>
      </c>
      <c r="H27" s="77"/>
      <c r="I27" s="79"/>
      <c r="J27" s="64">
        <v>82.7</v>
      </c>
      <c r="K27" s="65"/>
      <c r="L27" s="47">
        <f t="shared" si="0"/>
        <v>476.5</v>
      </c>
      <c r="M27" s="17">
        <f t="shared" si="3"/>
        <v>9.4215439346820827E-3</v>
      </c>
    </row>
    <row r="28" spans="1:13" x14ac:dyDescent="0.25">
      <c r="A28" s="60" t="s">
        <v>119</v>
      </c>
      <c r="B28" s="61" t="s">
        <v>78</v>
      </c>
      <c r="C28" s="62" t="s">
        <v>79</v>
      </c>
      <c r="D28" s="61">
        <v>10</v>
      </c>
      <c r="E28" s="63">
        <v>2</v>
      </c>
      <c r="F28" s="47">
        <f t="shared" si="2"/>
        <v>393.8</v>
      </c>
      <c r="G28" s="17">
        <f t="shared" si="1"/>
        <v>9.421498913106412E-3</v>
      </c>
      <c r="H28" s="77"/>
      <c r="I28" s="79"/>
      <c r="J28" s="64">
        <v>82.7</v>
      </c>
      <c r="K28" s="65"/>
      <c r="L28" s="47">
        <f t="shared" si="0"/>
        <v>476.5</v>
      </c>
      <c r="M28" s="17">
        <f t="shared" si="3"/>
        <v>9.4215439346820827E-3</v>
      </c>
    </row>
    <row r="29" spans="1:13" x14ac:dyDescent="0.25">
      <c r="A29" s="60" t="s">
        <v>120</v>
      </c>
      <c r="B29" s="61" t="s">
        <v>80</v>
      </c>
      <c r="C29" s="62" t="s">
        <v>81</v>
      </c>
      <c r="D29" s="61">
        <v>20</v>
      </c>
      <c r="E29" s="63">
        <v>6</v>
      </c>
      <c r="F29" s="47">
        <f t="shared" si="2"/>
        <v>2362.8000000000002</v>
      </c>
      <c r="G29" s="17">
        <f t="shared" si="1"/>
        <v>5.6528993478638469E-2</v>
      </c>
      <c r="H29" s="77"/>
      <c r="I29" s="79"/>
      <c r="J29" s="64">
        <v>496.19</v>
      </c>
      <c r="K29" s="65"/>
      <c r="L29" s="47">
        <f t="shared" si="0"/>
        <v>2858.9900000000002</v>
      </c>
      <c r="M29" s="17">
        <f t="shared" si="3"/>
        <v>5.6529065884190405E-2</v>
      </c>
    </row>
    <row r="30" spans="1:13" ht="39" customHeight="1" x14ac:dyDescent="0.25">
      <c r="A30" s="75" t="s">
        <v>23</v>
      </c>
      <c r="B30" s="75" t="s">
        <v>16</v>
      </c>
      <c r="C30" s="80" t="s">
        <v>24</v>
      </c>
      <c r="D30" s="80"/>
      <c r="E30" s="80"/>
      <c r="F30" s="13">
        <f>SUM(F32:F58)</f>
        <v>20455.64</v>
      </c>
      <c r="G30" s="14">
        <f>SUM(G32:G58)</f>
        <v>0.48939255974326062</v>
      </c>
      <c r="H30" s="81">
        <f>G30</f>
        <v>0.48939255974326062</v>
      </c>
      <c r="I30" s="85" t="s">
        <v>25</v>
      </c>
      <c r="J30" s="54">
        <f>SUM(J32:J58)</f>
        <v>4295.67</v>
      </c>
      <c r="K30" s="54">
        <f>SUM(K32:K51)</f>
        <v>0</v>
      </c>
      <c r="L30" s="13">
        <f>SUM(L32:L58)</f>
        <v>24751.310000000005</v>
      </c>
      <c r="M30" s="14">
        <f>SUM(M32:M58)</f>
        <v>0.4893925595087848</v>
      </c>
    </row>
    <row r="31" spans="1:13" ht="39" customHeight="1" thickBot="1" x14ac:dyDescent="0.3">
      <c r="A31" s="75"/>
      <c r="B31" s="75"/>
      <c r="C31" s="33" t="s">
        <v>6</v>
      </c>
      <c r="D31" s="33" t="s">
        <v>7</v>
      </c>
      <c r="E31" s="33" t="s">
        <v>8</v>
      </c>
      <c r="F31" s="33" t="s">
        <v>9</v>
      </c>
      <c r="G31" s="16"/>
      <c r="H31" s="82"/>
      <c r="I31" s="86"/>
      <c r="J31" s="53"/>
      <c r="K31" s="53"/>
      <c r="L31" s="30"/>
      <c r="M31" s="32"/>
    </row>
    <row r="32" spans="1:13" ht="14.4" x14ac:dyDescent="0.25">
      <c r="A32" s="38" t="s">
        <v>121</v>
      </c>
      <c r="B32" s="67" t="s">
        <v>82</v>
      </c>
      <c r="C32" s="40" t="s">
        <v>83</v>
      </c>
      <c r="D32" s="39">
        <v>1</v>
      </c>
      <c r="E32" s="39" t="s">
        <v>84</v>
      </c>
      <c r="F32" s="41">
        <v>1580</v>
      </c>
      <c r="G32" s="35">
        <f>F32*$G$60/$F$60</f>
        <v>3.7800833628004391E-2</v>
      </c>
      <c r="H32" s="82"/>
      <c r="I32" s="86"/>
      <c r="J32" s="55">
        <v>331.8</v>
      </c>
      <c r="K32" s="41"/>
      <c r="L32" s="47">
        <f>F32+J32+K32</f>
        <v>1911.8</v>
      </c>
      <c r="M32" s="17">
        <f t="shared" ref="M32:M58" si="4">L32*$M$60/$L$59</f>
        <v>3.7800855601941671E-2</v>
      </c>
    </row>
    <row r="33" spans="1:13" x14ac:dyDescent="0.25">
      <c r="A33" s="42" t="s">
        <v>122</v>
      </c>
      <c r="B33" s="18" t="s">
        <v>82</v>
      </c>
      <c r="C33" s="19" t="s">
        <v>85</v>
      </c>
      <c r="D33" s="18">
        <v>1</v>
      </c>
      <c r="E33" s="18" t="s">
        <v>84</v>
      </c>
      <c r="F33" s="43">
        <v>553</v>
      </c>
      <c r="G33" s="35">
        <f>F33*$G$60/$F$60</f>
        <v>1.3230291769801537E-2</v>
      </c>
      <c r="H33" s="82"/>
      <c r="I33" s="86"/>
      <c r="J33" s="56">
        <v>116.13</v>
      </c>
      <c r="K33" s="43"/>
      <c r="L33" s="47">
        <f t="shared" ref="L33:L58" si="5">F33+J33+K33</f>
        <v>669.13</v>
      </c>
      <c r="M33" s="17">
        <f t="shared" si="4"/>
        <v>1.3230299460679584E-2</v>
      </c>
    </row>
    <row r="34" spans="1:13" x14ac:dyDescent="0.25">
      <c r="A34" s="42" t="s">
        <v>123</v>
      </c>
      <c r="B34" s="18" t="s">
        <v>82</v>
      </c>
      <c r="C34" s="19" t="s">
        <v>148</v>
      </c>
      <c r="D34" s="18">
        <v>1</v>
      </c>
      <c r="E34" s="18" t="s">
        <v>84</v>
      </c>
      <c r="F34" s="43">
        <v>200</v>
      </c>
      <c r="G34" s="35">
        <f t="shared" ref="G34:G58" si="6">F34*$G$60/$F$60</f>
        <v>4.7849156491144799E-3</v>
      </c>
      <c r="H34" s="82"/>
      <c r="I34" s="86"/>
      <c r="J34" s="56">
        <v>42</v>
      </c>
      <c r="K34" s="43"/>
      <c r="L34" s="47">
        <f t="shared" si="5"/>
        <v>242</v>
      </c>
      <c r="M34" s="17">
        <f t="shared" si="4"/>
        <v>4.7849184306255274E-3</v>
      </c>
    </row>
    <row r="35" spans="1:13" x14ac:dyDescent="0.25">
      <c r="A35" s="42" t="s">
        <v>124</v>
      </c>
      <c r="B35" s="18" t="s">
        <v>82</v>
      </c>
      <c r="C35" s="19" t="s">
        <v>86</v>
      </c>
      <c r="D35" s="18">
        <v>1</v>
      </c>
      <c r="E35" s="18" t="s">
        <v>84</v>
      </c>
      <c r="F35" s="43">
        <v>47.4</v>
      </c>
      <c r="G35" s="35">
        <f t="shared" si="6"/>
        <v>1.1340250088401316E-3</v>
      </c>
      <c r="H35" s="82"/>
      <c r="I35" s="86"/>
      <c r="J35" s="56">
        <v>9.9499999999999993</v>
      </c>
      <c r="K35" s="43"/>
      <c r="L35" s="47">
        <f t="shared" si="5"/>
        <v>57.349999999999994</v>
      </c>
      <c r="M35" s="17">
        <f t="shared" si="4"/>
        <v>1.1339465784974132E-3</v>
      </c>
    </row>
    <row r="36" spans="1:13" x14ac:dyDescent="0.25">
      <c r="A36" s="42" t="s">
        <v>125</v>
      </c>
      <c r="B36" s="18" t="s">
        <v>82</v>
      </c>
      <c r="C36" s="19" t="s">
        <v>87</v>
      </c>
      <c r="D36" s="18">
        <v>1</v>
      </c>
      <c r="E36" s="18" t="s">
        <v>84</v>
      </c>
      <c r="F36" s="43">
        <v>158</v>
      </c>
      <c r="G36" s="35">
        <f t="shared" si="6"/>
        <v>3.7800833628004391E-3</v>
      </c>
      <c r="H36" s="82"/>
      <c r="I36" s="86"/>
      <c r="J36" s="64">
        <v>33.18</v>
      </c>
      <c r="K36" s="65"/>
      <c r="L36" s="47">
        <f t="shared" si="5"/>
        <v>191.18</v>
      </c>
      <c r="M36" s="17">
        <f t="shared" si="4"/>
        <v>3.780085560194167E-3</v>
      </c>
    </row>
    <row r="37" spans="1:13" ht="14.4" thickBot="1" x14ac:dyDescent="0.3">
      <c r="A37" s="68" t="s">
        <v>126</v>
      </c>
      <c r="B37" s="69" t="s">
        <v>82</v>
      </c>
      <c r="C37" s="70" t="s">
        <v>88</v>
      </c>
      <c r="D37" s="69">
        <v>3</v>
      </c>
      <c r="E37" s="69" t="s">
        <v>84</v>
      </c>
      <c r="F37" s="71">
        <v>142.19999999999999</v>
      </c>
      <c r="G37" s="35">
        <f t="shared" si="6"/>
        <v>3.4020750265203949E-3</v>
      </c>
      <c r="H37" s="82"/>
      <c r="I37" s="86"/>
      <c r="J37" s="64">
        <v>29.86</v>
      </c>
      <c r="K37" s="65"/>
      <c r="L37" s="47">
        <f t="shared" si="5"/>
        <v>172.06</v>
      </c>
      <c r="M37" s="17">
        <f t="shared" si="4"/>
        <v>3.4020374593943317E-3</v>
      </c>
    </row>
    <row r="38" spans="1:13" ht="14.4" x14ac:dyDescent="0.25">
      <c r="A38" s="38" t="s">
        <v>127</v>
      </c>
      <c r="B38" s="67" t="s">
        <v>89</v>
      </c>
      <c r="C38" s="40" t="s">
        <v>83</v>
      </c>
      <c r="D38" s="39">
        <v>1</v>
      </c>
      <c r="E38" s="39" t="s">
        <v>84</v>
      </c>
      <c r="F38" s="41">
        <v>1580</v>
      </c>
      <c r="G38" s="35">
        <f t="shared" si="6"/>
        <v>3.7800833628004391E-2</v>
      </c>
      <c r="H38" s="82"/>
      <c r="I38" s="86"/>
      <c r="J38" s="64">
        <v>331.8</v>
      </c>
      <c r="K38" s="65"/>
      <c r="L38" s="47">
        <f t="shared" si="5"/>
        <v>1911.8</v>
      </c>
      <c r="M38" s="17">
        <f t="shared" si="4"/>
        <v>3.7800855601941671E-2</v>
      </c>
    </row>
    <row r="39" spans="1:13" x14ac:dyDescent="0.25">
      <c r="A39" s="42" t="s">
        <v>128</v>
      </c>
      <c r="B39" s="18" t="s">
        <v>89</v>
      </c>
      <c r="C39" s="19" t="s">
        <v>85</v>
      </c>
      <c r="D39" s="18">
        <v>1</v>
      </c>
      <c r="E39" s="18" t="s">
        <v>84</v>
      </c>
      <c r="F39" s="43">
        <v>553</v>
      </c>
      <c r="G39" s="35">
        <f t="shared" si="6"/>
        <v>1.3230291769801537E-2</v>
      </c>
      <c r="H39" s="82"/>
      <c r="I39" s="86"/>
      <c r="J39" s="64">
        <v>116.13</v>
      </c>
      <c r="K39" s="65"/>
      <c r="L39" s="47">
        <f t="shared" si="5"/>
        <v>669.13</v>
      </c>
      <c r="M39" s="17">
        <f t="shared" si="4"/>
        <v>1.3230299460679584E-2</v>
      </c>
    </row>
    <row r="40" spans="1:13" x14ac:dyDescent="0.25">
      <c r="A40" s="42" t="s">
        <v>129</v>
      </c>
      <c r="B40" s="18" t="s">
        <v>89</v>
      </c>
      <c r="C40" s="19" t="s">
        <v>148</v>
      </c>
      <c r="D40" s="18">
        <v>1</v>
      </c>
      <c r="E40" s="18" t="s">
        <v>84</v>
      </c>
      <c r="F40" s="43">
        <v>200</v>
      </c>
      <c r="G40" s="35">
        <f t="shared" si="6"/>
        <v>4.7849156491144799E-3</v>
      </c>
      <c r="H40" s="82"/>
      <c r="I40" s="86"/>
      <c r="J40" s="64">
        <v>42</v>
      </c>
      <c r="K40" s="65"/>
      <c r="L40" s="47">
        <f t="shared" si="5"/>
        <v>242</v>
      </c>
      <c r="M40" s="17">
        <f t="shared" si="4"/>
        <v>4.7849184306255274E-3</v>
      </c>
    </row>
    <row r="41" spans="1:13" x14ac:dyDescent="0.25">
      <c r="A41" s="42" t="s">
        <v>130</v>
      </c>
      <c r="B41" s="18" t="s">
        <v>89</v>
      </c>
      <c r="C41" s="19" t="s">
        <v>86</v>
      </c>
      <c r="D41" s="18">
        <v>1</v>
      </c>
      <c r="E41" s="18" t="s">
        <v>84</v>
      </c>
      <c r="F41" s="43">
        <v>47.4</v>
      </c>
      <c r="G41" s="35">
        <f t="shared" si="6"/>
        <v>1.1340250088401316E-3</v>
      </c>
      <c r="H41" s="82"/>
      <c r="I41" s="86"/>
      <c r="J41" s="64">
        <v>9.9499999999999993</v>
      </c>
      <c r="K41" s="65"/>
      <c r="L41" s="47">
        <f t="shared" si="5"/>
        <v>57.349999999999994</v>
      </c>
      <c r="M41" s="17">
        <f t="shared" si="4"/>
        <v>1.1339465784974132E-3</v>
      </c>
    </row>
    <row r="42" spans="1:13" x14ac:dyDescent="0.25">
      <c r="A42" s="42" t="s">
        <v>131</v>
      </c>
      <c r="B42" s="18" t="s">
        <v>89</v>
      </c>
      <c r="C42" s="19" t="s">
        <v>87</v>
      </c>
      <c r="D42" s="18">
        <v>1</v>
      </c>
      <c r="E42" s="18" t="s">
        <v>84</v>
      </c>
      <c r="F42" s="43">
        <v>158</v>
      </c>
      <c r="G42" s="35">
        <f t="shared" si="6"/>
        <v>3.7800833628004391E-3</v>
      </c>
      <c r="H42" s="82"/>
      <c r="I42" s="86"/>
      <c r="J42" s="64">
        <v>33.18</v>
      </c>
      <c r="K42" s="65"/>
      <c r="L42" s="47">
        <f t="shared" si="5"/>
        <v>191.18</v>
      </c>
      <c r="M42" s="17">
        <f t="shared" si="4"/>
        <v>3.780085560194167E-3</v>
      </c>
    </row>
    <row r="43" spans="1:13" ht="14.4" thickBot="1" x14ac:dyDescent="0.3">
      <c r="A43" s="68" t="s">
        <v>132</v>
      </c>
      <c r="B43" s="69" t="s">
        <v>89</v>
      </c>
      <c r="C43" s="70" t="s">
        <v>88</v>
      </c>
      <c r="D43" s="69">
        <v>3</v>
      </c>
      <c r="E43" s="69" t="s">
        <v>84</v>
      </c>
      <c r="F43" s="71">
        <v>142.19999999999999</v>
      </c>
      <c r="G43" s="35">
        <f t="shared" si="6"/>
        <v>3.4020750265203949E-3</v>
      </c>
      <c r="H43" s="82"/>
      <c r="I43" s="86"/>
      <c r="J43" s="64">
        <v>29.86</v>
      </c>
      <c r="K43" s="65"/>
      <c r="L43" s="47">
        <f t="shared" si="5"/>
        <v>172.06</v>
      </c>
      <c r="M43" s="17">
        <f t="shared" si="4"/>
        <v>3.4020374593943317E-3</v>
      </c>
    </row>
    <row r="44" spans="1:13" ht="14.4" x14ac:dyDescent="0.25">
      <c r="A44" s="38" t="s">
        <v>133</v>
      </c>
      <c r="B44" s="67" t="s">
        <v>90</v>
      </c>
      <c r="C44" s="40" t="s">
        <v>91</v>
      </c>
      <c r="D44" s="39">
        <v>1</v>
      </c>
      <c r="E44" s="39" t="s">
        <v>84</v>
      </c>
      <c r="F44" s="41">
        <v>385</v>
      </c>
      <c r="G44" s="35">
        <f t="shared" si="6"/>
        <v>9.2109626245453734E-3</v>
      </c>
      <c r="H44" s="82"/>
      <c r="I44" s="86"/>
      <c r="J44" s="64">
        <v>80.849999999999994</v>
      </c>
      <c r="K44" s="65"/>
      <c r="L44" s="47">
        <f t="shared" si="5"/>
        <v>465.85</v>
      </c>
      <c r="M44" s="17">
        <f t="shared" si="4"/>
        <v>9.2109679789541422E-3</v>
      </c>
    </row>
    <row r="45" spans="1:13" x14ac:dyDescent="0.25">
      <c r="A45" s="42" t="s">
        <v>134</v>
      </c>
      <c r="B45" s="18" t="s">
        <v>90</v>
      </c>
      <c r="C45" s="19" t="s">
        <v>92</v>
      </c>
      <c r="D45" s="18">
        <v>1</v>
      </c>
      <c r="E45" s="18" t="s">
        <v>84</v>
      </c>
      <c r="F45" s="43">
        <v>734</v>
      </c>
      <c r="G45" s="35">
        <f t="shared" si="6"/>
        <v>1.7560640432250141E-2</v>
      </c>
      <c r="H45" s="82"/>
      <c r="I45" s="86"/>
      <c r="J45" s="64">
        <v>154.13999999999999</v>
      </c>
      <c r="K45" s="65"/>
      <c r="L45" s="47">
        <f t="shared" si="5"/>
        <v>888.14</v>
      </c>
      <c r="M45" s="17">
        <f t="shared" si="4"/>
        <v>1.7560650640395685E-2</v>
      </c>
    </row>
    <row r="46" spans="1:13" x14ac:dyDescent="0.25">
      <c r="A46" s="42" t="s">
        <v>135</v>
      </c>
      <c r="B46" s="18" t="s">
        <v>90</v>
      </c>
      <c r="C46" s="19" t="s">
        <v>93</v>
      </c>
      <c r="D46" s="18">
        <v>1</v>
      </c>
      <c r="E46" s="18" t="s">
        <v>84</v>
      </c>
      <c r="F46" s="43">
        <v>395</v>
      </c>
      <c r="G46" s="35">
        <f t="shared" si="6"/>
        <v>9.4502084070010976E-3</v>
      </c>
      <c r="H46" s="82"/>
      <c r="I46" s="86"/>
      <c r="J46" s="64">
        <v>82.95</v>
      </c>
      <c r="K46" s="65"/>
      <c r="L46" s="47">
        <f t="shared" si="5"/>
        <v>477.95</v>
      </c>
      <c r="M46" s="17">
        <f t="shared" si="4"/>
        <v>9.4502139004854178E-3</v>
      </c>
    </row>
    <row r="47" spans="1:13" x14ac:dyDescent="0.25">
      <c r="A47" s="42" t="s">
        <v>136</v>
      </c>
      <c r="B47" s="18" t="s">
        <v>90</v>
      </c>
      <c r="C47" s="19" t="s">
        <v>88</v>
      </c>
      <c r="D47" s="18">
        <v>3</v>
      </c>
      <c r="E47" s="18" t="s">
        <v>84</v>
      </c>
      <c r="F47" s="43">
        <v>142.19999999999999</v>
      </c>
      <c r="G47" s="35">
        <f t="shared" si="6"/>
        <v>3.4020750265203949E-3</v>
      </c>
      <c r="H47" s="82"/>
      <c r="I47" s="86"/>
      <c r="J47" s="64">
        <v>29.86</v>
      </c>
      <c r="K47" s="65"/>
      <c r="L47" s="47">
        <f t="shared" si="5"/>
        <v>172.06</v>
      </c>
      <c r="M47" s="17">
        <f t="shared" si="4"/>
        <v>3.4020374593943317E-3</v>
      </c>
    </row>
    <row r="48" spans="1:13" x14ac:dyDescent="0.25">
      <c r="A48" s="42" t="s">
        <v>137</v>
      </c>
      <c r="B48" s="18" t="s">
        <v>90</v>
      </c>
      <c r="C48" s="19" t="s">
        <v>94</v>
      </c>
      <c r="D48" s="18">
        <v>1</v>
      </c>
      <c r="E48" s="18" t="s">
        <v>84</v>
      </c>
      <c r="F48" s="43">
        <v>395</v>
      </c>
      <c r="G48" s="35">
        <f t="shared" si="6"/>
        <v>9.4502084070010976E-3</v>
      </c>
      <c r="H48" s="82"/>
      <c r="I48" s="86"/>
      <c r="J48" s="64">
        <v>82.95</v>
      </c>
      <c r="K48" s="65"/>
      <c r="L48" s="47">
        <f t="shared" si="5"/>
        <v>477.95</v>
      </c>
      <c r="M48" s="17">
        <f t="shared" si="4"/>
        <v>9.4502139004854178E-3</v>
      </c>
    </row>
    <row r="49" spans="1:13" x14ac:dyDescent="0.25">
      <c r="A49" s="42" t="s">
        <v>138</v>
      </c>
      <c r="B49" s="18" t="s">
        <v>90</v>
      </c>
      <c r="C49" s="19" t="s">
        <v>148</v>
      </c>
      <c r="D49" s="18">
        <v>1</v>
      </c>
      <c r="E49" s="18" t="s">
        <v>84</v>
      </c>
      <c r="F49" s="43">
        <v>200</v>
      </c>
      <c r="G49" s="35">
        <f t="shared" si="6"/>
        <v>4.7849156491144799E-3</v>
      </c>
      <c r="H49" s="82"/>
      <c r="I49" s="86"/>
      <c r="J49" s="64">
        <v>42</v>
      </c>
      <c r="K49" s="65"/>
      <c r="L49" s="47">
        <f t="shared" si="5"/>
        <v>242</v>
      </c>
      <c r="M49" s="17">
        <f t="shared" si="4"/>
        <v>4.7849184306255274E-3</v>
      </c>
    </row>
    <row r="50" spans="1:13" x14ac:dyDescent="0.25">
      <c r="A50" s="42" t="s">
        <v>139</v>
      </c>
      <c r="B50" s="18" t="s">
        <v>90</v>
      </c>
      <c r="C50" s="19" t="s">
        <v>86</v>
      </c>
      <c r="D50" s="18">
        <v>1</v>
      </c>
      <c r="E50" s="18" t="s">
        <v>84</v>
      </c>
      <c r="F50" s="43">
        <v>47.4</v>
      </c>
      <c r="G50" s="35">
        <f t="shared" si="6"/>
        <v>1.1340250088401316E-3</v>
      </c>
      <c r="H50" s="82"/>
      <c r="I50" s="86"/>
      <c r="J50" s="64">
        <v>9.9499999999999993</v>
      </c>
      <c r="K50" s="65"/>
      <c r="L50" s="47">
        <f t="shared" si="5"/>
        <v>57.349999999999994</v>
      </c>
      <c r="M50" s="17">
        <f t="shared" si="4"/>
        <v>1.1339465784974132E-3</v>
      </c>
    </row>
    <row r="51" spans="1:13" ht="14.4" thickBot="1" x14ac:dyDescent="0.3">
      <c r="A51" s="72" t="s">
        <v>140</v>
      </c>
      <c r="B51" s="61" t="s">
        <v>90</v>
      </c>
      <c r="C51" s="62" t="s">
        <v>87</v>
      </c>
      <c r="D51" s="61">
        <v>1</v>
      </c>
      <c r="E51" s="61" t="s">
        <v>84</v>
      </c>
      <c r="F51" s="65">
        <v>158</v>
      </c>
      <c r="G51" s="35">
        <f t="shared" si="6"/>
        <v>3.7800833628004391E-3</v>
      </c>
      <c r="H51" s="82"/>
      <c r="I51" s="86"/>
      <c r="J51" s="66">
        <v>33.18</v>
      </c>
      <c r="K51" s="66"/>
      <c r="L51" s="47">
        <f t="shared" si="5"/>
        <v>191.18</v>
      </c>
      <c r="M51" s="17">
        <f t="shared" si="4"/>
        <v>3.780085560194167E-3</v>
      </c>
    </row>
    <row r="52" spans="1:13" ht="14.4" x14ac:dyDescent="0.25">
      <c r="A52" s="38" t="s">
        <v>141</v>
      </c>
      <c r="B52" s="67" t="s">
        <v>95</v>
      </c>
      <c r="C52" s="40" t="s">
        <v>96</v>
      </c>
      <c r="D52" s="39">
        <v>2</v>
      </c>
      <c r="E52" s="39" t="s">
        <v>84</v>
      </c>
      <c r="F52" s="41">
        <v>948</v>
      </c>
      <c r="G52" s="35">
        <f t="shared" si="6"/>
        <v>2.2680500176802634E-2</v>
      </c>
      <c r="H52" s="83"/>
      <c r="I52" s="87"/>
      <c r="J52" s="66">
        <v>199.08</v>
      </c>
      <c r="K52" s="66"/>
      <c r="L52" s="47">
        <f t="shared" si="5"/>
        <v>1147.08</v>
      </c>
      <c r="M52" s="17">
        <f t="shared" si="4"/>
        <v>2.2680513361165E-2</v>
      </c>
    </row>
    <row r="53" spans="1:13" x14ac:dyDescent="0.25">
      <c r="A53" s="42" t="s">
        <v>142</v>
      </c>
      <c r="B53" s="18" t="s">
        <v>95</v>
      </c>
      <c r="C53" s="19" t="s">
        <v>97</v>
      </c>
      <c r="D53" s="18">
        <v>2</v>
      </c>
      <c r="E53" s="18" t="s">
        <v>84</v>
      </c>
      <c r="F53" s="43">
        <v>1180</v>
      </c>
      <c r="G53" s="35">
        <f t="shared" si="6"/>
        <v>2.8231002329775431E-2</v>
      </c>
      <c r="H53" s="83"/>
      <c r="I53" s="87"/>
      <c r="J53" s="66">
        <v>247.8</v>
      </c>
      <c r="K53" s="66"/>
      <c r="L53" s="47">
        <f t="shared" si="5"/>
        <v>1427.8</v>
      </c>
      <c r="M53" s="17">
        <f t="shared" si="4"/>
        <v>2.8231018740690613E-2</v>
      </c>
    </row>
    <row r="54" spans="1:13" ht="27.6" x14ac:dyDescent="0.25">
      <c r="A54" s="42" t="s">
        <v>143</v>
      </c>
      <c r="B54" s="18" t="s">
        <v>95</v>
      </c>
      <c r="C54" s="19" t="s">
        <v>98</v>
      </c>
      <c r="D54" s="18">
        <v>3</v>
      </c>
      <c r="E54" s="18" t="s">
        <v>84</v>
      </c>
      <c r="F54" s="43">
        <v>3000</v>
      </c>
      <c r="G54" s="35">
        <f t="shared" si="6"/>
        <v>7.1773734736717193E-2</v>
      </c>
      <c r="H54" s="83"/>
      <c r="I54" s="87"/>
      <c r="J54" s="66">
        <v>630</v>
      </c>
      <c r="K54" s="66"/>
      <c r="L54" s="47">
        <f t="shared" si="5"/>
        <v>3630</v>
      </c>
      <c r="M54" s="17">
        <f t="shared" si="4"/>
        <v>7.1773776459382918E-2</v>
      </c>
    </row>
    <row r="55" spans="1:13" ht="14.4" thickBot="1" x14ac:dyDescent="0.3">
      <c r="A55" s="68" t="s">
        <v>144</v>
      </c>
      <c r="B55" s="69" t="s">
        <v>95</v>
      </c>
      <c r="C55" s="70" t="s">
        <v>94</v>
      </c>
      <c r="D55" s="69">
        <v>1</v>
      </c>
      <c r="E55" s="69"/>
      <c r="F55" s="71">
        <v>395</v>
      </c>
      <c r="G55" s="35">
        <f t="shared" si="6"/>
        <v>9.4502084070010976E-3</v>
      </c>
      <c r="H55" s="83"/>
      <c r="I55" s="87"/>
      <c r="J55" s="66">
        <v>82.95</v>
      </c>
      <c r="K55" s="66"/>
      <c r="L55" s="47">
        <f t="shared" si="5"/>
        <v>477.95</v>
      </c>
      <c r="M55" s="17">
        <f t="shared" si="4"/>
        <v>9.4502139004854178E-3</v>
      </c>
    </row>
    <row r="56" spans="1:13" ht="14.4" x14ac:dyDescent="0.25">
      <c r="A56" s="38" t="s">
        <v>145</v>
      </c>
      <c r="B56" s="67" t="s">
        <v>99</v>
      </c>
      <c r="C56" s="40" t="s">
        <v>83</v>
      </c>
      <c r="D56" s="39">
        <v>4</v>
      </c>
      <c r="E56" s="39" t="s">
        <v>84</v>
      </c>
      <c r="F56" s="41">
        <v>6320</v>
      </c>
      <c r="G56" s="35">
        <f t="shared" si="6"/>
        <v>0.15120333451201756</v>
      </c>
      <c r="H56" s="83"/>
      <c r="I56" s="87"/>
      <c r="J56" s="66">
        <v>1327.2</v>
      </c>
      <c r="K56" s="66"/>
      <c r="L56" s="47">
        <f t="shared" si="5"/>
        <v>7647.2</v>
      </c>
      <c r="M56" s="17">
        <f t="shared" si="4"/>
        <v>0.15120342240776669</v>
      </c>
    </row>
    <row r="57" spans="1:13" x14ac:dyDescent="0.25">
      <c r="A57" s="42" t="s">
        <v>146</v>
      </c>
      <c r="B57" s="18" t="s">
        <v>99</v>
      </c>
      <c r="C57" s="19" t="s">
        <v>94</v>
      </c>
      <c r="D57" s="18">
        <v>1</v>
      </c>
      <c r="E57" s="18" t="s">
        <v>84</v>
      </c>
      <c r="F57" s="43">
        <v>395</v>
      </c>
      <c r="G57" s="35">
        <f t="shared" si="6"/>
        <v>9.4502084070010976E-3</v>
      </c>
      <c r="H57" s="83"/>
      <c r="I57" s="87"/>
      <c r="J57" s="66">
        <v>82.95</v>
      </c>
      <c r="K57" s="66"/>
      <c r="L57" s="47">
        <f t="shared" si="5"/>
        <v>477.95</v>
      </c>
      <c r="M57" s="17">
        <f t="shared" si="4"/>
        <v>9.4502139004854178E-3</v>
      </c>
    </row>
    <row r="58" spans="1:13" ht="28.2" thickBot="1" x14ac:dyDescent="0.3">
      <c r="A58" s="68" t="s">
        <v>147</v>
      </c>
      <c r="B58" s="69" t="s">
        <v>99</v>
      </c>
      <c r="C58" s="70" t="s">
        <v>100</v>
      </c>
      <c r="D58" s="69">
        <v>1</v>
      </c>
      <c r="E58" s="69" t="s">
        <v>84</v>
      </c>
      <c r="F58" s="71">
        <v>399.84</v>
      </c>
      <c r="G58" s="35">
        <f t="shared" si="6"/>
        <v>9.5660033657096674E-3</v>
      </c>
      <c r="H58" s="84"/>
      <c r="I58" s="88"/>
      <c r="J58" s="66">
        <v>83.97</v>
      </c>
      <c r="K58" s="66"/>
      <c r="L58" s="47">
        <f t="shared" si="5"/>
        <v>483.80999999999995</v>
      </c>
      <c r="M58" s="17">
        <f t="shared" si="4"/>
        <v>9.566080107111307E-3</v>
      </c>
    </row>
    <row r="59" spans="1:13" ht="15" thickBot="1" x14ac:dyDescent="0.3">
      <c r="A59" s="36"/>
      <c r="B59" s="36"/>
      <c r="C59" s="37" t="s">
        <v>3</v>
      </c>
      <c r="D59" s="37"/>
      <c r="E59" s="37"/>
      <c r="F59" s="44">
        <f>F8+F30</f>
        <v>41798.024799999999</v>
      </c>
      <c r="G59" s="21">
        <f>G8+G30</f>
        <v>1.0000001148379756</v>
      </c>
      <c r="H59" s="17">
        <f>H30+H8</f>
        <v>1.0000001148379756</v>
      </c>
      <c r="I59" s="20"/>
      <c r="J59" s="54">
        <f>J8+J30</f>
        <v>8777.5499999999993</v>
      </c>
      <c r="K59" s="54">
        <f>K8+K30</f>
        <v>0</v>
      </c>
      <c r="L59" s="15">
        <f>L8+L30</f>
        <v>50575.574800000002</v>
      </c>
      <c r="M59" s="34">
        <f>M8+M30</f>
        <v>0.99999999999999989</v>
      </c>
    </row>
    <row r="60" spans="1:13" ht="27.6" customHeight="1" thickBot="1" x14ac:dyDescent="0.3">
      <c r="A60" s="23"/>
      <c r="B60" s="23"/>
      <c r="C60" s="23"/>
      <c r="D60" s="23"/>
      <c r="E60" s="23"/>
      <c r="F60" s="46">
        <v>41798.019999999997</v>
      </c>
      <c r="G60" s="35">
        <v>1</v>
      </c>
      <c r="H60" s="73" t="s">
        <v>26</v>
      </c>
      <c r="I60" s="73"/>
      <c r="J60" s="23"/>
      <c r="K60" s="23"/>
      <c r="L60" s="23"/>
      <c r="M60" s="17">
        <v>1</v>
      </c>
    </row>
    <row r="61" spans="1:13" ht="41.4" customHeight="1" x14ac:dyDescent="0.25">
      <c r="A61" s="23"/>
      <c r="B61" s="23"/>
      <c r="C61" s="23"/>
      <c r="D61" s="23"/>
      <c r="E61" s="23"/>
      <c r="F61" s="45">
        <f>F60-F59</f>
        <v>-4.8000000024330802E-3</v>
      </c>
      <c r="G61" s="25">
        <f>G60-G59</f>
        <v>-1.1483797557332309E-7</v>
      </c>
      <c r="H61" s="73" t="s">
        <v>27</v>
      </c>
      <c r="I61" s="73"/>
      <c r="J61" s="23"/>
      <c r="K61" s="23"/>
      <c r="L61" s="23"/>
      <c r="M61" s="23"/>
    </row>
    <row r="64" spans="1:13" ht="16.8" x14ac:dyDescent="0.25">
      <c r="A64" s="26">
        <v>1</v>
      </c>
      <c r="B64" s="27" t="s">
        <v>28</v>
      </c>
      <c r="C64" s="27"/>
      <c r="D64" s="27"/>
      <c r="E64" s="27"/>
      <c r="F64" s="27"/>
      <c r="G64" s="27"/>
      <c r="H64" s="27"/>
    </row>
    <row r="65" spans="1:8" ht="16.8" x14ac:dyDescent="0.25">
      <c r="A65" s="26">
        <v>2</v>
      </c>
      <c r="B65" s="27" t="s">
        <v>29</v>
      </c>
      <c r="C65" s="27"/>
      <c r="D65" s="27"/>
      <c r="E65" s="27"/>
      <c r="F65" s="27"/>
      <c r="G65" s="27"/>
      <c r="H65" s="27"/>
    </row>
    <row r="66" spans="1:8" ht="16.8" x14ac:dyDescent="0.25">
      <c r="A66" s="26">
        <v>3</v>
      </c>
      <c r="B66" s="27" t="s">
        <v>30</v>
      </c>
      <c r="C66" s="27"/>
      <c r="D66" s="27"/>
      <c r="E66" s="27"/>
      <c r="F66" s="27"/>
      <c r="G66" s="27"/>
      <c r="H66" s="27"/>
    </row>
    <row r="67" spans="1:8" ht="16.95" customHeight="1" x14ac:dyDescent="0.25">
      <c r="A67" s="26">
        <v>4</v>
      </c>
      <c r="B67" s="27" t="s">
        <v>31</v>
      </c>
      <c r="C67" s="27"/>
      <c r="D67" s="27"/>
      <c r="E67" s="27"/>
      <c r="F67" s="27"/>
      <c r="G67" s="27"/>
      <c r="H67" s="27"/>
    </row>
    <row r="68" spans="1:8" ht="16.8" x14ac:dyDescent="0.25">
      <c r="A68" s="26">
        <v>5</v>
      </c>
      <c r="B68" s="27" t="s">
        <v>32</v>
      </c>
      <c r="C68" s="27"/>
      <c r="D68" s="27"/>
      <c r="E68" s="27"/>
      <c r="F68" s="27"/>
      <c r="G68" s="27"/>
      <c r="H68" s="27"/>
    </row>
    <row r="69" spans="1:8" ht="16.8" x14ac:dyDescent="0.25">
      <c r="A69" s="26">
        <v>6</v>
      </c>
      <c r="B69" s="27" t="s">
        <v>33</v>
      </c>
      <c r="C69" s="27"/>
      <c r="D69" s="27"/>
      <c r="E69" s="27"/>
      <c r="F69" s="27"/>
      <c r="G69" s="27"/>
      <c r="H69" s="27"/>
    </row>
    <row r="70" spans="1:8" ht="15" customHeight="1" x14ac:dyDescent="0.25">
      <c r="A70" s="17"/>
      <c r="B70" s="31" t="s">
        <v>35</v>
      </c>
      <c r="C70" s="28"/>
      <c r="D70" s="28"/>
      <c r="E70" s="28"/>
      <c r="F70" s="28"/>
      <c r="G70" s="28"/>
      <c r="H70" s="28"/>
    </row>
    <row r="71" spans="1:8" ht="15" customHeight="1" x14ac:dyDescent="0.25">
      <c r="A71" s="22"/>
      <c r="B71" s="31" t="s">
        <v>36</v>
      </c>
      <c r="C71" s="28"/>
      <c r="D71" s="28"/>
      <c r="E71" s="28"/>
      <c r="F71" s="28"/>
      <c r="G71" s="28"/>
      <c r="H71" s="28"/>
    </row>
    <row r="72" spans="1:8" x14ac:dyDescent="0.25">
      <c r="A72" s="24"/>
      <c r="B72" s="27" t="s">
        <v>37</v>
      </c>
      <c r="C72" s="29"/>
    </row>
    <row r="73" spans="1:8" ht="14.4" thickBot="1" x14ac:dyDescent="0.3">
      <c r="A73" s="57"/>
      <c r="B73" s="27" t="s">
        <v>38</v>
      </c>
      <c r="D73" s="29"/>
    </row>
    <row r="74" spans="1:8" ht="14.4" thickBot="1" x14ac:dyDescent="0.3">
      <c r="A74" s="58"/>
      <c r="B74" s="31" t="s">
        <v>39</v>
      </c>
    </row>
  </sheetData>
  <mergeCells count="17">
    <mergeCell ref="H60:I60"/>
    <mergeCell ref="H61:I61"/>
    <mergeCell ref="A30:A31"/>
    <mergeCell ref="B30:B31"/>
    <mergeCell ref="F6:I6"/>
    <mergeCell ref="C30:E30"/>
    <mergeCell ref="H30:H58"/>
    <mergeCell ref="I30:I58"/>
    <mergeCell ref="J6:K6"/>
    <mergeCell ref="L6:M6"/>
    <mergeCell ref="H7:I7"/>
    <mergeCell ref="A8:A9"/>
    <mergeCell ref="B8:B9"/>
    <mergeCell ref="C8:E8"/>
    <mergeCell ref="H8:H29"/>
    <mergeCell ref="I8:I29"/>
    <mergeCell ref="C7:E7"/>
  </mergeCells>
  <phoneticPr fontId="1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budzets_Limbažu novads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Laila Ābena</dc:creator>
  <cp:lastModifiedBy>Lietotajs</cp:lastModifiedBy>
  <dcterms:created xsi:type="dcterms:W3CDTF">2024-10-01T07:13:39Z</dcterms:created>
  <dcterms:modified xsi:type="dcterms:W3CDTF">2024-12-19T07:31:00Z</dcterms:modified>
</cp:coreProperties>
</file>