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Lietotajs\Makonis\Administratīvās nodalas dokumenti\PROTOKOLI_KOMITEJAS_DOMES_SEDES\Sēžu sagatavošana\Domes sēde\2021\22.04.2021\"/>
    </mc:Choice>
  </mc:AlternateContent>
  <xr:revisionPtr revIDLastSave="0" documentId="13_ncr:1_{3F814CDB-32BB-4ADF-8D38-D548804042E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Lapa1" sheetId="1" r:id="rId1"/>
    <sheet name="Lapa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l="1"/>
  <c r="C7" i="2"/>
  <c r="B7" i="2"/>
  <c r="L11" i="2"/>
  <c r="B13" i="2"/>
  <c r="K7" i="2"/>
  <c r="L7" i="2"/>
  <c r="C11" i="2"/>
  <c r="F11" i="2" s="1"/>
  <c r="B11" i="2" l="1"/>
  <c r="B16" i="2" s="1"/>
  <c r="M7" i="2"/>
  <c r="C8" i="2"/>
  <c r="H23" i="1"/>
  <c r="F18" i="1"/>
  <c r="F21" i="1"/>
  <c r="H27" i="1" l="1"/>
  <c r="F22" i="1"/>
  <c r="G29" i="1" l="1"/>
  <c r="H29" i="1" s="1"/>
  <c r="G22" i="1"/>
  <c r="H22" i="1" s="1"/>
  <c r="G17" i="1"/>
  <c r="G13" i="1"/>
  <c r="G10" i="1"/>
  <c r="G28" i="1"/>
  <c r="H28" i="1" s="1"/>
  <c r="G26" i="1"/>
  <c r="H26" i="1" s="1"/>
  <c r="H21" i="1"/>
  <c r="F20" i="1"/>
  <c r="H19" i="1"/>
  <c r="H20" i="1" l="1"/>
  <c r="F17" i="1"/>
  <c r="H17" i="1" s="1"/>
  <c r="F16" i="1"/>
  <c r="G25" i="1"/>
  <c r="G24" i="1" s="1"/>
  <c r="G31" i="1" s="1"/>
  <c r="F13" i="1" l="1"/>
  <c r="H25" i="1"/>
  <c r="F24" i="1"/>
  <c r="H14" i="1"/>
  <c r="H15" i="1"/>
  <c r="H16" i="1"/>
  <c r="H18" i="1"/>
  <c r="H30" i="1"/>
  <c r="H24" i="1" l="1"/>
  <c r="H13" i="1"/>
  <c r="F11" i="1"/>
  <c r="F10" i="1" s="1"/>
  <c r="H10" i="1" s="1"/>
  <c r="H31" i="1" l="1"/>
  <c r="F31" i="1"/>
  <c r="H11" i="1"/>
</calcChain>
</file>

<file path=xl/sharedStrings.xml><?xml version="1.0" encoding="utf-8"?>
<sst xmlns="http://schemas.openxmlformats.org/spreadsheetml/2006/main" count="111" uniqueCount="91">
  <si>
    <t>Nr.</t>
  </si>
  <si>
    <t>Izmaksu pozīcijas nosaukums</t>
  </si>
  <si>
    <t>1 vienības izmaksas (EUR)</t>
  </si>
  <si>
    <t>Kopā</t>
  </si>
  <si>
    <t>nosaukums</t>
  </si>
  <si>
    <t>skaits</t>
  </si>
  <si>
    <t>EUR</t>
  </si>
  <si>
    <t>1.</t>
  </si>
  <si>
    <t>X</t>
  </si>
  <si>
    <t>1.1.</t>
  </si>
  <si>
    <t>ēdienreizes</t>
  </si>
  <si>
    <t>gab.</t>
  </si>
  <si>
    <t>2.</t>
  </si>
  <si>
    <t>Materiālu, mazvērtīgā inventāra un izejvielu izmaksas</t>
  </si>
  <si>
    <t>2.2.</t>
  </si>
  <si>
    <t>2.3.</t>
  </si>
  <si>
    <t>komplekts</t>
  </si>
  <si>
    <t>3.</t>
  </si>
  <si>
    <t>3.1.</t>
  </si>
  <si>
    <t>3.2.</t>
  </si>
  <si>
    <t>3.3.</t>
  </si>
  <si>
    <t>Medmāsa</t>
  </si>
  <si>
    <t>4.</t>
  </si>
  <si>
    <t>4.1.</t>
  </si>
  <si>
    <r>
      <t>m</t>
    </r>
    <r>
      <rPr>
        <vertAlign val="superscript"/>
        <sz val="10"/>
        <rFont val="Tahoma"/>
        <family val="2"/>
        <charset val="186"/>
      </rPr>
      <t>3</t>
    </r>
  </si>
  <si>
    <t>Elektroenerģija</t>
  </si>
  <si>
    <t>kw/h</t>
  </si>
  <si>
    <t>KOPĀ</t>
  </si>
  <si>
    <t>Kancelejas preces</t>
  </si>
  <si>
    <t>Saimniecības preces</t>
  </si>
  <si>
    <t>Vecāku  līdzfinansējums</t>
  </si>
  <si>
    <t xml:space="preserve"> Pašvaldības finansējums</t>
  </si>
  <si>
    <t xml:space="preserve">Reklāma laikrakstā par nometnes rīkošanu </t>
  </si>
  <si>
    <t>VSAOI</t>
  </si>
  <si>
    <t>2.1.</t>
  </si>
  <si>
    <t>5.</t>
  </si>
  <si>
    <t>5.1.</t>
  </si>
  <si>
    <t>5.3.</t>
  </si>
  <si>
    <t>5.4.</t>
  </si>
  <si>
    <t>5.5.</t>
  </si>
  <si>
    <t xml:space="preserve">Ēdināšanas pakalpojums </t>
  </si>
  <si>
    <t>darbinieks</t>
  </si>
  <si>
    <t>Speciālistu atalgojums</t>
  </si>
  <si>
    <t>5 grupu audzinātāji</t>
  </si>
  <si>
    <t>Nometnes vadītājs (piemaksa)</t>
  </si>
  <si>
    <t>3.4.</t>
  </si>
  <si>
    <t>Pakalpojumu izmaksas</t>
  </si>
  <si>
    <r>
      <t>Apjoms vai vienība</t>
    </r>
    <r>
      <rPr>
        <b/>
        <sz val="10"/>
        <rFont val="Tahoma"/>
        <family val="2"/>
        <charset val="186"/>
      </rPr>
      <t xml:space="preserve"> </t>
    </r>
  </si>
  <si>
    <t>kanalizācijas izmaksas</t>
  </si>
  <si>
    <t xml:space="preserve">Ūdens </t>
  </si>
  <si>
    <t>5.2.</t>
  </si>
  <si>
    <t>Darba devēja VSAOI</t>
  </si>
  <si>
    <t>Atkritumi</t>
  </si>
  <si>
    <t>atb.tarifik.</t>
  </si>
  <si>
    <t>Komunikācijas</t>
  </si>
  <si>
    <t>ned.</t>
  </si>
  <si>
    <t>Darba devēja VSAOI nometnes darbiniekiem</t>
  </si>
  <si>
    <t>Nometnes administrēšanas izmaksas</t>
  </si>
  <si>
    <t>Radošās darbnīcas - vizuāli, vizuāli plastiskie pulciņi, teātra māksla</t>
  </si>
  <si>
    <t>NOMETNE 2020</t>
  </si>
  <si>
    <t>1 grupa</t>
  </si>
  <si>
    <t>2 grupa</t>
  </si>
  <si>
    <t>3 grupa</t>
  </si>
  <si>
    <t>4 grupa</t>
  </si>
  <si>
    <t>5 grupa</t>
  </si>
  <si>
    <t xml:space="preserve">KOPĀ FIN. </t>
  </si>
  <si>
    <t xml:space="preserve">Izmaksas </t>
  </si>
  <si>
    <t>Atlagojums audz.</t>
  </si>
  <si>
    <t>Atalg. Med.</t>
  </si>
  <si>
    <t>Atlag. Vad.</t>
  </si>
  <si>
    <t>Algas</t>
  </si>
  <si>
    <t>Materiāli</t>
  </si>
  <si>
    <t>Ēdināšana</t>
  </si>
  <si>
    <t>65 bērni</t>
  </si>
  <si>
    <t>Reklāma</t>
  </si>
  <si>
    <t>Saimiecības preces</t>
  </si>
  <si>
    <t>KOPĀ:</t>
  </si>
  <si>
    <t>Ēdin.</t>
  </si>
  <si>
    <t>Iemaksa 130</t>
  </si>
  <si>
    <t>Iemaksa 160</t>
  </si>
  <si>
    <t>Plānoti 70 dalībnieki - 120 EUR dalības maksa</t>
  </si>
  <si>
    <t>1.2.</t>
  </si>
  <si>
    <t>Ekskursija</t>
  </si>
  <si>
    <t>biļetes</t>
  </si>
  <si>
    <t>5.6.</t>
  </si>
  <si>
    <t>Pirmās palīdzības materiāli, dezinfekcijas līdzekļi</t>
  </si>
  <si>
    <t>PIELIKUMS</t>
  </si>
  <si>
    <t>Limbažu novada domes</t>
  </si>
  <si>
    <t>22.04.2021. sēdes lēmumam</t>
  </si>
  <si>
    <t>(protokols Nr.8, 33.§)</t>
  </si>
  <si>
    <t>Limbažu atpūtas nometnes "Vasara 2021" tāme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</si>
</sst>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8"/>
      <name val="Tahoma"/>
      <family val="2"/>
      <charset val="186"/>
    </font>
    <font>
      <i/>
      <sz val="10"/>
      <name val="Tahoma"/>
      <family val="2"/>
      <charset val="186"/>
    </font>
    <font>
      <b/>
      <i/>
      <sz val="8"/>
      <name val="Tahoma"/>
      <family val="2"/>
      <charset val="186"/>
    </font>
    <font>
      <i/>
      <sz val="8"/>
      <name val="Tahoma"/>
      <family val="2"/>
      <charset val="186"/>
    </font>
    <font>
      <vertAlign val="superscript"/>
      <sz val="10"/>
      <name val="Tahoma"/>
      <family val="2"/>
      <charset val="186"/>
    </font>
    <font>
      <b/>
      <sz val="14"/>
      <name val="Tahoma"/>
      <family val="2"/>
      <charset val="186"/>
    </font>
    <font>
      <sz val="11"/>
      <color rgb="FFFF0000"/>
      <name val="Calibri"/>
      <family val="2"/>
      <charset val="186"/>
      <scheme val="minor"/>
    </font>
    <font>
      <sz val="10"/>
      <color rgb="FFFF0000"/>
      <name val="Tahoma"/>
      <family val="2"/>
      <charset val="186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7" fillId="0" borderId="8" xfId="1" applyFont="1" applyFill="1" applyBorder="1" applyAlignment="1">
      <alignment horizontal="center" vertical="center" wrapText="1"/>
    </xf>
    <xf numFmtId="9" fontId="7" fillId="0" borderId="9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8" xfId="1" applyNumberFormat="1" applyFont="1" applyFill="1" applyBorder="1" applyAlignment="1">
      <alignment horizontal="right" vertical="center" wrapText="1"/>
    </xf>
    <xf numFmtId="2" fontId="4" fillId="2" borderId="9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2" fontId="4" fillId="0" borderId="8" xfId="1" applyNumberFormat="1" applyFont="1" applyFill="1" applyBorder="1" applyAlignment="1">
      <alignment horizontal="right" vertical="center" wrapText="1"/>
    </xf>
    <xf numFmtId="2" fontId="4" fillId="0" borderId="9" xfId="1" applyNumberFormat="1" applyFont="1" applyFill="1" applyBorder="1" applyAlignment="1">
      <alignment horizontal="right" vertical="center" wrapText="1"/>
    </xf>
    <xf numFmtId="2" fontId="4" fillId="0" borderId="9" xfId="0" applyNumberFormat="1" applyFont="1" applyBorder="1" applyAlignment="1">
      <alignment horizontal="right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right" vertical="center" wrapText="1"/>
    </xf>
    <xf numFmtId="2" fontId="4" fillId="0" borderId="13" xfId="1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Fill="1" applyBorder="1" applyAlignment="1">
      <alignment vertical="center" wrapText="1"/>
    </xf>
    <xf numFmtId="9" fontId="4" fillId="0" borderId="0" xfId="1" applyFont="1" applyAlignment="1">
      <alignment vertical="center" wrapText="1"/>
    </xf>
    <xf numFmtId="2" fontId="4" fillId="0" borderId="15" xfId="0" applyNumberFormat="1" applyFont="1" applyBorder="1" applyAlignment="1">
      <alignment vertical="center" wrapText="1"/>
    </xf>
    <xf numFmtId="10" fontId="3" fillId="0" borderId="4" xfId="0" applyNumberFormat="1" applyFont="1" applyFill="1" applyBorder="1" applyAlignment="1">
      <alignment vertical="center" wrapText="1"/>
    </xf>
    <xf numFmtId="2" fontId="4" fillId="3" borderId="15" xfId="0" applyNumberFormat="1" applyFont="1" applyFill="1" applyBorder="1" applyAlignment="1">
      <alignment horizontal="right" vertical="center" wrapText="1"/>
    </xf>
    <xf numFmtId="2" fontId="4" fillId="2" borderId="16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2" borderId="15" xfId="1" applyNumberFormat="1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9" fontId="3" fillId="0" borderId="0" xfId="1" applyFont="1" applyAlignment="1">
      <alignment vertical="center"/>
    </xf>
    <xf numFmtId="0" fontId="0" fillId="0" borderId="0" xfId="0" applyAlignment="1">
      <alignment horizontal="right"/>
    </xf>
    <xf numFmtId="0" fontId="12" fillId="0" borderId="0" xfId="0" applyFont="1" applyAlignment="1">
      <alignment vertical="center" wrapText="1"/>
    </xf>
    <xf numFmtId="0" fontId="11" fillId="0" borderId="0" xfId="0" applyFont="1"/>
    <xf numFmtId="2" fontId="4" fillId="0" borderId="8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13" fillId="0" borderId="0" xfId="0" applyFont="1"/>
    <xf numFmtId="2" fontId="4" fillId="3" borderId="8" xfId="0" applyNumberFormat="1" applyFont="1" applyFill="1" applyBorder="1" applyAlignment="1">
      <alignment horizontal="right" vertical="center" wrapText="1"/>
    </xf>
    <xf numFmtId="2" fontId="4" fillId="2" borderId="8" xfId="0" applyNumberFormat="1" applyFont="1" applyFill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1" fontId="0" fillId="0" borderId="0" xfId="0" applyNumberFormat="1"/>
    <xf numFmtId="0" fontId="14" fillId="0" borderId="0" xfId="0" applyFont="1" applyAlignment="1">
      <alignment horizontal="center"/>
    </xf>
    <xf numFmtId="0" fontId="14" fillId="0" borderId="0" xfId="0" applyFont="1"/>
    <xf numFmtId="1" fontId="14" fillId="0" borderId="0" xfId="0" applyNumberFormat="1" applyFont="1"/>
    <xf numFmtId="9" fontId="4" fillId="0" borderId="0" xfId="1" applyNumberFormat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2" borderId="17" xfId="0" applyFont="1" applyFill="1" applyBorder="1" applyAlignment="1">
      <alignment horizontal="right" vertical="center" wrapText="1"/>
    </xf>
    <xf numFmtId="0" fontId="4" fillId="2" borderId="18" xfId="0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horizontal="right"/>
    </xf>
    <xf numFmtId="0" fontId="15" fillId="0" borderId="0" xfId="0" applyFont="1" applyAlignment="1">
      <alignment horizontal="right"/>
    </xf>
  </cellXfs>
  <cellStyles count="2">
    <cellStyle name="Parasts" xfId="0" builtinId="0"/>
    <cellStyle name="Procent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tabSelected="1" topLeftCell="A19" workbookViewId="0">
      <selection activeCell="G5" sqref="G5"/>
    </sheetView>
  </sheetViews>
  <sheetFormatPr defaultRowHeight="14.4" x14ac:dyDescent="0.3"/>
  <cols>
    <col min="1" max="1" width="5.88671875" customWidth="1"/>
    <col min="2" max="2" width="32" customWidth="1"/>
    <col min="3" max="3" width="12" customWidth="1"/>
    <col min="6" max="6" width="13.33203125" customWidth="1"/>
    <col min="7" max="7" width="10.6640625" customWidth="1"/>
    <col min="8" max="8" width="10" customWidth="1"/>
  </cols>
  <sheetData>
    <row r="1" spans="1:10" ht="15.6" x14ac:dyDescent="0.3">
      <c r="E1" s="72"/>
      <c r="F1" s="75" t="s">
        <v>86</v>
      </c>
      <c r="G1" s="75"/>
      <c r="H1" s="75"/>
    </row>
    <row r="2" spans="1:10" ht="15.6" x14ac:dyDescent="0.3">
      <c r="E2" s="73"/>
      <c r="F2" s="76" t="s">
        <v>87</v>
      </c>
      <c r="G2" s="76"/>
      <c r="H2" s="76"/>
      <c r="J2" s="46"/>
    </row>
    <row r="3" spans="1:10" ht="15.6" x14ac:dyDescent="0.3">
      <c r="E3" s="72"/>
      <c r="G3" s="73"/>
      <c r="H3" s="72" t="s">
        <v>88</v>
      </c>
    </row>
    <row r="4" spans="1:10" ht="15.6" x14ac:dyDescent="0.3">
      <c r="E4" s="72"/>
      <c r="F4" s="76" t="s">
        <v>89</v>
      </c>
      <c r="G4" s="76"/>
      <c r="H4" s="76"/>
    </row>
    <row r="5" spans="1:10" ht="15.6" x14ac:dyDescent="0.3">
      <c r="E5" s="74"/>
      <c r="F5" s="74"/>
      <c r="G5" s="74"/>
      <c r="H5" s="74"/>
    </row>
    <row r="6" spans="1:10" ht="17.399999999999999" x14ac:dyDescent="0.3">
      <c r="A6" s="64" t="s">
        <v>90</v>
      </c>
      <c r="B6" s="64"/>
      <c r="C6" s="64"/>
      <c r="D6" s="64"/>
      <c r="E6" s="64"/>
      <c r="F6" s="64"/>
      <c r="G6" s="64"/>
      <c r="H6" s="64"/>
      <c r="I6" s="1"/>
    </row>
    <row r="7" spans="1:10" ht="22.5" customHeight="1" thickBot="1" x14ac:dyDescent="0.35">
      <c r="A7" s="2"/>
      <c r="B7" s="2"/>
      <c r="C7" s="2"/>
      <c r="D7" s="2"/>
      <c r="E7" s="2"/>
      <c r="F7" s="2"/>
      <c r="G7" s="2"/>
      <c r="H7" s="42"/>
      <c r="I7" s="1"/>
    </row>
    <row r="8" spans="1:10" ht="30" customHeight="1" x14ac:dyDescent="0.3">
      <c r="A8" s="65" t="s">
        <v>0</v>
      </c>
      <c r="B8" s="67" t="s">
        <v>1</v>
      </c>
      <c r="C8" s="69" t="s">
        <v>47</v>
      </c>
      <c r="D8" s="69"/>
      <c r="E8" s="70" t="s">
        <v>2</v>
      </c>
      <c r="F8" s="3" t="s">
        <v>30</v>
      </c>
      <c r="G8" s="3" t="s">
        <v>31</v>
      </c>
      <c r="H8" s="43" t="s">
        <v>3</v>
      </c>
      <c r="I8" s="44"/>
    </row>
    <row r="9" spans="1:10" x14ac:dyDescent="0.3">
      <c r="A9" s="66"/>
      <c r="B9" s="68"/>
      <c r="C9" s="4" t="s">
        <v>4</v>
      </c>
      <c r="D9" s="4" t="s">
        <v>5</v>
      </c>
      <c r="E9" s="70"/>
      <c r="F9" s="5" t="s">
        <v>6</v>
      </c>
      <c r="G9" s="6" t="s">
        <v>6</v>
      </c>
      <c r="H9" s="40" t="s">
        <v>6</v>
      </c>
      <c r="I9" s="44"/>
    </row>
    <row r="10" spans="1:10" x14ac:dyDescent="0.3">
      <c r="A10" s="7" t="s">
        <v>7</v>
      </c>
      <c r="B10" s="8" t="s">
        <v>46</v>
      </c>
      <c r="C10" s="9"/>
      <c r="D10" s="7" t="s">
        <v>8</v>
      </c>
      <c r="E10" s="10" t="s">
        <v>8</v>
      </c>
      <c r="F10" s="41">
        <f>SUM(F11:F12)</f>
        <v>3937.5</v>
      </c>
      <c r="G10" s="11">
        <f>SUM(G11:G11)</f>
        <v>0</v>
      </c>
      <c r="H10" s="53">
        <f>F10+G10</f>
        <v>3937.5</v>
      </c>
      <c r="I10" s="1"/>
    </row>
    <row r="11" spans="1:10" x14ac:dyDescent="0.3">
      <c r="A11" s="13" t="s">
        <v>9</v>
      </c>
      <c r="B11" s="14" t="s">
        <v>40</v>
      </c>
      <c r="C11" s="15" t="s">
        <v>10</v>
      </c>
      <c r="D11" s="15">
        <v>1050</v>
      </c>
      <c r="E11" s="14">
        <v>3.5</v>
      </c>
      <c r="F11" s="31">
        <f>D11*E11</f>
        <v>3675</v>
      </c>
      <c r="G11" s="54">
        <v>0</v>
      </c>
      <c r="H11" s="18">
        <f>F11+G11</f>
        <v>3675</v>
      </c>
      <c r="I11" s="1"/>
    </row>
    <row r="12" spans="1:10" x14ac:dyDescent="0.3">
      <c r="A12" s="13" t="s">
        <v>81</v>
      </c>
      <c r="B12" s="14" t="s">
        <v>82</v>
      </c>
      <c r="C12" s="15" t="s">
        <v>83</v>
      </c>
      <c r="D12" s="15">
        <v>75</v>
      </c>
      <c r="E12" s="14">
        <v>3.5</v>
      </c>
      <c r="F12" s="31">
        <f>D12*E12</f>
        <v>262.5</v>
      </c>
      <c r="G12" s="54">
        <v>0</v>
      </c>
      <c r="H12" s="18">
        <f>F12+G12</f>
        <v>262.5</v>
      </c>
      <c r="I12" s="1"/>
    </row>
    <row r="13" spans="1:10" ht="26.4" x14ac:dyDescent="0.3">
      <c r="A13" s="7" t="s">
        <v>12</v>
      </c>
      <c r="B13" s="8" t="s">
        <v>13</v>
      </c>
      <c r="C13" s="9"/>
      <c r="D13" s="7" t="s">
        <v>8</v>
      </c>
      <c r="E13" s="20" t="s">
        <v>8</v>
      </c>
      <c r="F13" s="11">
        <f>SUM(F14:F16)</f>
        <v>631.5</v>
      </c>
      <c r="G13" s="11">
        <f>SUM(G14:G16)</f>
        <v>0</v>
      </c>
      <c r="H13" s="11">
        <f>SUM(H14:H16)</f>
        <v>631.5</v>
      </c>
      <c r="I13" s="1"/>
    </row>
    <row r="14" spans="1:10" x14ac:dyDescent="0.3">
      <c r="A14" s="19" t="s">
        <v>34</v>
      </c>
      <c r="B14" s="14" t="s">
        <v>28</v>
      </c>
      <c r="C14" s="15" t="s">
        <v>16</v>
      </c>
      <c r="D14" s="15">
        <v>1</v>
      </c>
      <c r="E14" s="14">
        <v>141.5</v>
      </c>
      <c r="F14" s="16">
        <v>141.5</v>
      </c>
      <c r="G14" s="16">
        <v>0</v>
      </c>
      <c r="H14" s="18">
        <f>F14+G14</f>
        <v>141.5</v>
      </c>
      <c r="I14" s="1"/>
    </row>
    <row r="15" spans="1:10" x14ac:dyDescent="0.3">
      <c r="A15" s="19" t="s">
        <v>14</v>
      </c>
      <c r="B15" s="21" t="s">
        <v>29</v>
      </c>
      <c r="C15" s="15" t="s">
        <v>16</v>
      </c>
      <c r="D15" s="15">
        <v>1</v>
      </c>
      <c r="E15" s="14">
        <v>250</v>
      </c>
      <c r="F15" s="16">
        <v>250</v>
      </c>
      <c r="G15" s="17">
        <v>0</v>
      </c>
      <c r="H15" s="18">
        <f>F15+G15</f>
        <v>250</v>
      </c>
      <c r="I15" s="1"/>
    </row>
    <row r="16" spans="1:10" ht="26.4" x14ac:dyDescent="0.3">
      <c r="A16" s="19" t="s">
        <v>15</v>
      </c>
      <c r="B16" s="14" t="s">
        <v>85</v>
      </c>
      <c r="C16" s="15" t="s">
        <v>16</v>
      </c>
      <c r="D16" s="15">
        <v>1</v>
      </c>
      <c r="E16" s="14">
        <v>240</v>
      </c>
      <c r="F16" s="16">
        <f t="shared" ref="F16" si="0">D16*E16</f>
        <v>240</v>
      </c>
      <c r="G16" s="17">
        <v>0</v>
      </c>
      <c r="H16" s="18">
        <f t="shared" ref="H16" si="1">F16+G16</f>
        <v>240</v>
      </c>
      <c r="I16" s="1"/>
    </row>
    <row r="17" spans="1:9" x14ac:dyDescent="0.3">
      <c r="A17" s="7" t="s">
        <v>17</v>
      </c>
      <c r="B17" s="9" t="s">
        <v>42</v>
      </c>
      <c r="C17" s="22"/>
      <c r="D17" s="7" t="s">
        <v>8</v>
      </c>
      <c r="E17" s="20" t="s">
        <v>8</v>
      </c>
      <c r="F17" s="11">
        <f>SUM(F18:F21)</f>
        <v>3200</v>
      </c>
      <c r="G17" s="11">
        <f>SUM(G18:G21)</f>
        <v>1400</v>
      </c>
      <c r="H17" s="11">
        <f>F17+G17</f>
        <v>4600</v>
      </c>
      <c r="I17" s="1"/>
    </row>
    <row r="18" spans="1:9" x14ac:dyDescent="0.3">
      <c r="A18" s="13" t="s">
        <v>18</v>
      </c>
      <c r="B18" s="14" t="s">
        <v>43</v>
      </c>
      <c r="C18" s="50" t="s">
        <v>41</v>
      </c>
      <c r="D18" s="15">
        <v>5</v>
      </c>
      <c r="E18" s="14">
        <v>500</v>
      </c>
      <c r="F18" s="16">
        <f>D18*E18</f>
        <v>2500</v>
      </c>
      <c r="G18" s="16">
        <v>0</v>
      </c>
      <c r="H18" s="18">
        <f>F18+G18</f>
        <v>2500</v>
      </c>
      <c r="I18" s="1"/>
    </row>
    <row r="19" spans="1:9" ht="26.4" x14ac:dyDescent="0.3">
      <c r="A19" s="19" t="s">
        <v>19</v>
      </c>
      <c r="B19" s="14" t="s">
        <v>58</v>
      </c>
      <c r="C19" s="50" t="s">
        <v>41</v>
      </c>
      <c r="D19" s="15">
        <v>6</v>
      </c>
      <c r="E19" s="14" t="s">
        <v>53</v>
      </c>
      <c r="F19" s="23">
        <v>0</v>
      </c>
      <c r="G19" s="23">
        <v>1400</v>
      </c>
      <c r="H19" s="18">
        <f>G19</f>
        <v>1400</v>
      </c>
      <c r="I19" s="1"/>
    </row>
    <row r="20" spans="1:9" x14ac:dyDescent="0.3">
      <c r="A20" s="19" t="s">
        <v>20</v>
      </c>
      <c r="B20" s="14" t="s">
        <v>21</v>
      </c>
      <c r="C20" s="50" t="s">
        <v>41</v>
      </c>
      <c r="D20" s="15">
        <v>1</v>
      </c>
      <c r="E20" s="14">
        <v>400</v>
      </c>
      <c r="F20" s="16">
        <f>D20*E20</f>
        <v>400</v>
      </c>
      <c r="G20" s="24">
        <v>0</v>
      </c>
      <c r="H20" s="18">
        <f>F20+G20</f>
        <v>400</v>
      </c>
      <c r="I20" s="1"/>
    </row>
    <row r="21" spans="1:9" x14ac:dyDescent="0.3">
      <c r="A21" s="19" t="s">
        <v>45</v>
      </c>
      <c r="B21" s="14" t="s">
        <v>44</v>
      </c>
      <c r="C21" s="50" t="s">
        <v>41</v>
      </c>
      <c r="D21" s="15">
        <v>1</v>
      </c>
      <c r="E21" s="14">
        <v>300</v>
      </c>
      <c r="F21" s="16">
        <f>D21*E21</f>
        <v>300</v>
      </c>
      <c r="G21" s="24">
        <v>0</v>
      </c>
      <c r="H21" s="18">
        <f>F21+G21</f>
        <v>300</v>
      </c>
      <c r="I21" s="1"/>
    </row>
    <row r="22" spans="1:9" x14ac:dyDescent="0.3">
      <c r="A22" s="7" t="s">
        <v>22</v>
      </c>
      <c r="B22" s="8" t="s">
        <v>51</v>
      </c>
      <c r="C22" s="25">
        <v>0.2409</v>
      </c>
      <c r="D22" s="7" t="s">
        <v>8</v>
      </c>
      <c r="E22" s="20" t="s">
        <v>8</v>
      </c>
      <c r="F22" s="11">
        <f>SUM(F23:F23)</f>
        <v>771</v>
      </c>
      <c r="G22" s="11">
        <f>SUM(G23:G23)</f>
        <v>337</v>
      </c>
      <c r="H22" s="11">
        <f>F22+G22</f>
        <v>1108</v>
      </c>
      <c r="I22" s="1"/>
    </row>
    <row r="23" spans="1:9" ht="26.4" x14ac:dyDescent="0.3">
      <c r="A23" s="26" t="s">
        <v>23</v>
      </c>
      <c r="B23" s="14" t="s">
        <v>56</v>
      </c>
      <c r="C23" s="39" t="s">
        <v>33</v>
      </c>
      <c r="D23" s="27"/>
      <c r="E23" s="36">
        <v>0.2409</v>
      </c>
      <c r="F23" s="16">
        <v>771</v>
      </c>
      <c r="G23" s="16">
        <v>337</v>
      </c>
      <c r="H23" s="18">
        <f>F23+G23</f>
        <v>1108</v>
      </c>
      <c r="I23" s="1"/>
    </row>
    <row r="24" spans="1:9" ht="26.4" x14ac:dyDescent="0.3">
      <c r="A24" s="28" t="s">
        <v>35</v>
      </c>
      <c r="B24" s="29" t="s">
        <v>57</v>
      </c>
      <c r="C24" s="9"/>
      <c r="D24" s="7" t="s">
        <v>8</v>
      </c>
      <c r="E24" s="30" t="s">
        <v>8</v>
      </c>
      <c r="F24" s="37">
        <f>SUM(F25:F30)</f>
        <v>60</v>
      </c>
      <c r="G24" s="52">
        <f>SUM(G25:G30)</f>
        <v>199.24</v>
      </c>
      <c r="H24" s="12">
        <f>F24+G24</f>
        <v>259.24</v>
      </c>
      <c r="I24" s="1"/>
    </row>
    <row r="25" spans="1:9" x14ac:dyDescent="0.3">
      <c r="A25" s="13" t="s">
        <v>36</v>
      </c>
      <c r="B25" s="14" t="s">
        <v>49</v>
      </c>
      <c r="C25" s="15" t="s">
        <v>24</v>
      </c>
      <c r="D25" s="15">
        <v>18</v>
      </c>
      <c r="E25" s="14">
        <v>1.67</v>
      </c>
      <c r="F25" s="49">
        <v>0</v>
      </c>
      <c r="G25" s="17">
        <f>D25*E25</f>
        <v>30.06</v>
      </c>
      <c r="H25" s="18">
        <f>G25</f>
        <v>30.06</v>
      </c>
      <c r="I25" s="1"/>
    </row>
    <row r="26" spans="1:9" x14ac:dyDescent="0.3">
      <c r="A26" s="13" t="s">
        <v>50</v>
      </c>
      <c r="B26" s="14" t="s">
        <v>48</v>
      </c>
      <c r="C26" s="15" t="s">
        <v>24</v>
      </c>
      <c r="D26" s="15">
        <v>18</v>
      </c>
      <c r="E26" s="14">
        <v>2.0099999999999998</v>
      </c>
      <c r="F26" s="49">
        <v>0</v>
      </c>
      <c r="G26" s="17">
        <f>D26*E26</f>
        <v>36.179999999999993</v>
      </c>
      <c r="H26" s="18">
        <f>G26</f>
        <v>36.179999999999993</v>
      </c>
      <c r="I26" s="1"/>
    </row>
    <row r="27" spans="1:9" s="48" customFormat="1" x14ac:dyDescent="0.3">
      <c r="A27" s="13" t="s">
        <v>37</v>
      </c>
      <c r="B27" s="14" t="s">
        <v>25</v>
      </c>
      <c r="C27" s="15" t="s">
        <v>26</v>
      </c>
      <c r="D27" s="15"/>
      <c r="E27" s="14"/>
      <c r="F27" s="35">
        <v>0</v>
      </c>
      <c r="G27" s="16">
        <v>50</v>
      </c>
      <c r="H27" s="18">
        <f>G27</f>
        <v>50</v>
      </c>
      <c r="I27" s="47"/>
    </row>
    <row r="28" spans="1:9" s="51" customFormat="1" x14ac:dyDescent="0.3">
      <c r="A28" s="13" t="s">
        <v>38</v>
      </c>
      <c r="B28" s="14" t="s">
        <v>52</v>
      </c>
      <c r="C28" s="15" t="s">
        <v>24</v>
      </c>
      <c r="D28" s="15">
        <v>2</v>
      </c>
      <c r="E28" s="14">
        <v>19</v>
      </c>
      <c r="F28" s="35">
        <v>0</v>
      </c>
      <c r="G28" s="16">
        <f>D28*E28</f>
        <v>38</v>
      </c>
      <c r="H28" s="18">
        <f>F28+G28</f>
        <v>38</v>
      </c>
      <c r="I28" s="1"/>
    </row>
    <row r="29" spans="1:9" s="51" customFormat="1" x14ac:dyDescent="0.3">
      <c r="A29" s="19" t="s">
        <v>39</v>
      </c>
      <c r="B29" s="14" t="s">
        <v>54</v>
      </c>
      <c r="C29" s="15" t="s">
        <v>55</v>
      </c>
      <c r="D29" s="15">
        <v>3</v>
      </c>
      <c r="E29" s="14">
        <v>15</v>
      </c>
      <c r="F29" s="35">
        <v>0</v>
      </c>
      <c r="G29" s="16">
        <f>D29*E29</f>
        <v>45</v>
      </c>
      <c r="H29" s="18">
        <f>F29+G29</f>
        <v>45</v>
      </c>
      <c r="I29" s="1"/>
    </row>
    <row r="30" spans="1:9" ht="27" thickBot="1" x14ac:dyDescent="0.35">
      <c r="A30" s="19" t="s">
        <v>84</v>
      </c>
      <c r="B30" s="14" t="s">
        <v>32</v>
      </c>
      <c r="C30" s="15" t="s">
        <v>11</v>
      </c>
      <c r="D30" s="15">
        <v>2</v>
      </c>
      <c r="E30" s="14">
        <v>30</v>
      </c>
      <c r="F30" s="35">
        <v>60</v>
      </c>
      <c r="G30" s="16">
        <v>0</v>
      </c>
      <c r="H30" s="18">
        <f>D30*E30</f>
        <v>60</v>
      </c>
      <c r="I30" s="1"/>
    </row>
    <row r="31" spans="1:9" ht="15" thickBot="1" x14ac:dyDescent="0.35">
      <c r="A31" s="32"/>
      <c r="B31" s="33"/>
      <c r="C31" s="61" t="s">
        <v>27</v>
      </c>
      <c r="D31" s="62"/>
      <c r="E31" s="63"/>
      <c r="F31" s="38">
        <f>F10+F13+F17+F22+F24</f>
        <v>8600</v>
      </c>
      <c r="G31" s="38">
        <f>G10+G13+G17+G22+G24</f>
        <v>1936.24</v>
      </c>
      <c r="H31" s="38">
        <f>H10+H13+H17+H22+H24</f>
        <v>10536.24</v>
      </c>
      <c r="I31" s="1"/>
    </row>
    <row r="32" spans="1:9" x14ac:dyDescent="0.3">
      <c r="A32" s="32"/>
      <c r="B32" s="1"/>
      <c r="C32" s="1"/>
      <c r="D32" s="1"/>
      <c r="E32" s="1"/>
      <c r="F32" s="34"/>
      <c r="G32" s="34"/>
      <c r="H32" s="34"/>
      <c r="I32" s="1"/>
    </row>
    <row r="33" spans="1:9" ht="25.5" customHeight="1" x14ac:dyDescent="0.3">
      <c r="A33" s="32"/>
      <c r="B33" s="60" t="s">
        <v>80</v>
      </c>
      <c r="C33" s="60"/>
      <c r="D33" s="1"/>
      <c r="E33" s="1"/>
      <c r="F33" s="59"/>
      <c r="G33" s="34"/>
      <c r="H33" s="34"/>
      <c r="I33" s="1"/>
    </row>
    <row r="34" spans="1:9" ht="25.5" customHeight="1" x14ac:dyDescent="0.3">
      <c r="A34" s="32"/>
      <c r="B34" s="71"/>
      <c r="C34" s="71"/>
      <c r="D34" s="71"/>
      <c r="E34" s="71"/>
      <c r="F34" s="71"/>
      <c r="G34" s="71"/>
      <c r="H34" s="34"/>
      <c r="I34" s="1"/>
    </row>
    <row r="35" spans="1:9" x14ac:dyDescent="0.3">
      <c r="A35" s="32"/>
      <c r="B35" s="60"/>
      <c r="C35" s="60"/>
      <c r="D35" s="1"/>
      <c r="E35" s="1"/>
      <c r="F35" s="45"/>
      <c r="G35" s="34"/>
      <c r="H35" s="34"/>
      <c r="I35" s="1"/>
    </row>
    <row r="36" spans="1:9" x14ac:dyDescent="0.3">
      <c r="A36" s="32"/>
      <c r="B36" s="1"/>
      <c r="C36" s="1"/>
      <c r="D36" s="1"/>
      <c r="E36" s="1"/>
      <c r="F36" s="34"/>
      <c r="G36" s="34"/>
      <c r="H36" s="34"/>
      <c r="I36" s="1"/>
    </row>
    <row r="37" spans="1:9" x14ac:dyDescent="0.3">
      <c r="A37" s="32"/>
      <c r="B37" s="1"/>
      <c r="C37" s="1"/>
      <c r="D37" s="1"/>
      <c r="E37" s="1"/>
      <c r="F37" s="34"/>
      <c r="G37" s="34"/>
      <c r="H37" s="34"/>
      <c r="I37" s="1"/>
    </row>
    <row r="38" spans="1:9" x14ac:dyDescent="0.3">
      <c r="A38" s="32"/>
      <c r="B38" s="1"/>
      <c r="C38" s="1"/>
      <c r="D38" s="1"/>
      <c r="E38" s="1"/>
      <c r="F38" s="34"/>
      <c r="G38" s="34"/>
      <c r="H38" s="34"/>
      <c r="I38" s="1"/>
    </row>
    <row r="39" spans="1:9" x14ac:dyDescent="0.3">
      <c r="A39" s="32"/>
      <c r="B39" s="1"/>
      <c r="C39" s="1"/>
      <c r="D39" s="1"/>
      <c r="E39" s="1"/>
      <c r="F39" s="34"/>
      <c r="G39" s="34"/>
      <c r="H39" s="34"/>
      <c r="I39" s="1"/>
    </row>
    <row r="40" spans="1:9" x14ac:dyDescent="0.3">
      <c r="A40" s="32"/>
      <c r="B40" s="1"/>
      <c r="C40" s="1"/>
      <c r="D40" s="1"/>
      <c r="E40" s="1"/>
      <c r="F40" s="34"/>
      <c r="G40" s="34"/>
      <c r="H40" s="34"/>
      <c r="I40" s="1"/>
    </row>
    <row r="41" spans="1:9" x14ac:dyDescent="0.3">
      <c r="A41" s="32"/>
      <c r="B41" s="1"/>
      <c r="C41" s="1"/>
      <c r="D41" s="1"/>
      <c r="E41" s="1"/>
      <c r="F41" s="34"/>
      <c r="G41" s="34"/>
      <c r="H41" s="34"/>
      <c r="I41" s="1"/>
    </row>
    <row r="42" spans="1:9" x14ac:dyDescent="0.3">
      <c r="A42" s="32"/>
      <c r="B42" s="1"/>
      <c r="C42" s="1"/>
      <c r="D42" s="1"/>
      <c r="E42" s="1"/>
      <c r="F42" s="34"/>
      <c r="G42" s="34"/>
      <c r="H42" s="34"/>
      <c r="I42" s="1"/>
    </row>
    <row r="43" spans="1:9" x14ac:dyDescent="0.3">
      <c r="A43" s="32"/>
      <c r="B43" s="1"/>
      <c r="C43" s="1"/>
      <c r="D43" s="1"/>
      <c r="E43" s="1"/>
      <c r="F43" s="34"/>
      <c r="G43" s="34"/>
      <c r="H43" s="34"/>
      <c r="I43" s="1"/>
    </row>
    <row r="44" spans="1:9" x14ac:dyDescent="0.3">
      <c r="A44" s="32"/>
      <c r="B44" s="1"/>
      <c r="C44" s="1"/>
      <c r="D44" s="1"/>
      <c r="E44" s="1"/>
      <c r="F44" s="34"/>
      <c r="G44" s="34"/>
      <c r="H44" s="34"/>
      <c r="I44" s="1"/>
    </row>
    <row r="45" spans="1:9" x14ac:dyDescent="0.3">
      <c r="A45" s="32"/>
      <c r="B45" s="1"/>
      <c r="C45" s="1"/>
      <c r="D45" s="1"/>
      <c r="E45" s="1"/>
      <c r="F45" s="34"/>
      <c r="G45" s="34"/>
      <c r="H45" s="34"/>
      <c r="I45" s="1"/>
    </row>
    <row r="46" spans="1:9" x14ac:dyDescent="0.3">
      <c r="A46" s="32"/>
      <c r="B46" s="1"/>
      <c r="C46" s="1"/>
      <c r="D46" s="1"/>
      <c r="E46" s="1"/>
      <c r="F46" s="34"/>
      <c r="G46" s="34"/>
      <c r="H46" s="34"/>
      <c r="I46" s="1"/>
    </row>
    <row r="47" spans="1:9" x14ac:dyDescent="0.3">
      <c r="A47" s="32"/>
      <c r="B47" s="1"/>
      <c r="C47" s="1"/>
      <c r="D47" s="1"/>
      <c r="E47" s="1"/>
      <c r="F47" s="34"/>
      <c r="G47" s="34"/>
      <c r="H47" s="34"/>
      <c r="I47" s="1"/>
    </row>
    <row r="48" spans="1:9" x14ac:dyDescent="0.3">
      <c r="A48" s="32"/>
      <c r="B48" s="1"/>
      <c r="C48" s="1"/>
      <c r="D48" s="1"/>
      <c r="E48" s="1"/>
      <c r="F48" s="34"/>
      <c r="G48" s="34"/>
      <c r="H48" s="34"/>
      <c r="I48" s="1"/>
    </row>
    <row r="49" spans="1:9" x14ac:dyDescent="0.3">
      <c r="A49" s="32"/>
      <c r="B49" s="1"/>
      <c r="C49" s="1"/>
      <c r="D49" s="1"/>
      <c r="E49" s="1"/>
      <c r="F49" s="34"/>
      <c r="G49" s="34"/>
      <c r="H49" s="34"/>
      <c r="I49" s="1"/>
    </row>
    <row r="50" spans="1:9" x14ac:dyDescent="0.3">
      <c r="A50" s="32"/>
      <c r="B50" s="1"/>
      <c r="C50" s="1"/>
      <c r="D50" s="1"/>
      <c r="E50" s="1"/>
      <c r="F50" s="34"/>
      <c r="G50" s="34"/>
      <c r="H50" s="34"/>
      <c r="I50" s="1"/>
    </row>
    <row r="51" spans="1:9" x14ac:dyDescent="0.3">
      <c r="A51" s="32"/>
      <c r="B51" s="1"/>
      <c r="C51" s="1"/>
      <c r="D51" s="1"/>
      <c r="E51" s="1"/>
      <c r="F51" s="34"/>
      <c r="G51" s="34"/>
      <c r="H51" s="34"/>
      <c r="I51" s="1"/>
    </row>
    <row r="52" spans="1:9" x14ac:dyDescent="0.3">
      <c r="A52" s="32"/>
      <c r="B52" s="1"/>
      <c r="C52" s="1"/>
      <c r="D52" s="1"/>
      <c r="E52" s="1"/>
      <c r="F52" s="34"/>
      <c r="G52" s="34"/>
      <c r="H52" s="34"/>
      <c r="I52" s="1"/>
    </row>
    <row r="53" spans="1:9" x14ac:dyDescent="0.3">
      <c r="A53" s="32"/>
      <c r="B53" s="1"/>
      <c r="C53" s="1"/>
      <c r="D53" s="1"/>
      <c r="E53" s="1"/>
      <c r="F53" s="34"/>
      <c r="G53" s="34"/>
      <c r="H53" s="34"/>
      <c r="I53" s="1"/>
    </row>
    <row r="54" spans="1:9" x14ac:dyDescent="0.3">
      <c r="A54" s="32"/>
      <c r="B54" s="1"/>
      <c r="C54" s="1"/>
      <c r="D54" s="1"/>
      <c r="E54" s="1"/>
      <c r="F54" s="34"/>
      <c r="G54" s="34"/>
      <c r="H54" s="34"/>
      <c r="I54" s="1"/>
    </row>
    <row r="55" spans="1:9" x14ac:dyDescent="0.3">
      <c r="A55" s="32"/>
      <c r="B55" s="1"/>
      <c r="C55" s="1"/>
      <c r="D55" s="1"/>
      <c r="E55" s="1"/>
      <c r="F55" s="34"/>
      <c r="G55" s="34"/>
      <c r="H55" s="34"/>
      <c r="I55" s="1"/>
    </row>
    <row r="56" spans="1:9" x14ac:dyDescent="0.3">
      <c r="A56" s="32"/>
      <c r="B56" s="1"/>
      <c r="C56" s="1"/>
      <c r="D56" s="1"/>
      <c r="E56" s="1"/>
      <c r="F56" s="34"/>
      <c r="G56" s="34"/>
      <c r="H56" s="34"/>
      <c r="I56" s="1"/>
    </row>
    <row r="57" spans="1:9" x14ac:dyDescent="0.3">
      <c r="A57" s="32"/>
      <c r="B57" s="1"/>
      <c r="C57" s="1"/>
      <c r="D57" s="1"/>
      <c r="E57" s="1"/>
      <c r="F57" s="34"/>
      <c r="G57" s="34"/>
      <c r="H57" s="34"/>
      <c r="I57" s="1"/>
    </row>
    <row r="58" spans="1:9" x14ac:dyDescent="0.3">
      <c r="A58" s="32"/>
      <c r="B58" s="1"/>
      <c r="C58" s="1"/>
      <c r="D58" s="1"/>
      <c r="E58" s="1"/>
      <c r="F58" s="34"/>
      <c r="G58" s="34"/>
      <c r="H58" s="34"/>
      <c r="I58" s="1"/>
    </row>
    <row r="59" spans="1:9" x14ac:dyDescent="0.3">
      <c r="A59" s="32"/>
      <c r="B59" s="1"/>
      <c r="C59" s="1"/>
      <c r="D59" s="1"/>
      <c r="E59" s="1"/>
      <c r="F59" s="34"/>
      <c r="G59" s="34"/>
      <c r="H59" s="34"/>
      <c r="I59" s="1"/>
    </row>
    <row r="60" spans="1:9" x14ac:dyDescent="0.3">
      <c r="A60" s="32"/>
      <c r="B60" s="1"/>
      <c r="C60" s="1"/>
      <c r="D60" s="1"/>
      <c r="E60" s="1"/>
      <c r="F60" s="34"/>
      <c r="G60" s="34"/>
      <c r="H60" s="34"/>
      <c r="I60" s="1"/>
    </row>
    <row r="61" spans="1:9" x14ac:dyDescent="0.3">
      <c r="A61" s="32"/>
      <c r="B61" s="1"/>
      <c r="C61" s="1"/>
      <c r="D61" s="1"/>
      <c r="E61" s="1"/>
      <c r="F61" s="34"/>
      <c r="G61" s="34"/>
      <c r="H61" s="34"/>
      <c r="I61" s="1"/>
    </row>
    <row r="62" spans="1:9" x14ac:dyDescent="0.3">
      <c r="A62" s="32"/>
      <c r="B62" s="1"/>
      <c r="C62" s="1"/>
      <c r="D62" s="1"/>
      <c r="E62" s="1"/>
      <c r="F62" s="34"/>
      <c r="G62" s="34"/>
      <c r="H62" s="34"/>
      <c r="I62" s="1"/>
    </row>
    <row r="63" spans="1:9" x14ac:dyDescent="0.3">
      <c r="A63" s="32"/>
      <c r="B63" s="1"/>
      <c r="C63" s="1"/>
      <c r="D63" s="1"/>
      <c r="E63" s="1"/>
      <c r="F63" s="34"/>
      <c r="G63" s="34"/>
      <c r="H63" s="34"/>
      <c r="I63" s="1"/>
    </row>
    <row r="64" spans="1:9" x14ac:dyDescent="0.3">
      <c r="A64" s="32"/>
      <c r="B64" s="1"/>
      <c r="C64" s="1"/>
      <c r="D64" s="1"/>
      <c r="E64" s="1"/>
      <c r="F64" s="34"/>
      <c r="G64" s="34"/>
      <c r="H64" s="34"/>
      <c r="I64" s="1"/>
    </row>
    <row r="65" spans="1:9" x14ac:dyDescent="0.3">
      <c r="A65" s="32"/>
      <c r="B65" s="1"/>
      <c r="C65" s="1"/>
      <c r="D65" s="1"/>
      <c r="E65" s="1"/>
      <c r="F65" s="34"/>
      <c r="G65" s="34"/>
      <c r="H65" s="34"/>
      <c r="I65" s="1"/>
    </row>
  </sheetData>
  <mergeCells count="12">
    <mergeCell ref="F4:H4"/>
    <mergeCell ref="B35:C35"/>
    <mergeCell ref="C31:E31"/>
    <mergeCell ref="A6:H6"/>
    <mergeCell ref="A8:A9"/>
    <mergeCell ref="B8:B9"/>
    <mergeCell ref="C8:D8"/>
    <mergeCell ref="E8:E9"/>
    <mergeCell ref="B34:G34"/>
    <mergeCell ref="B33:C33"/>
    <mergeCell ref="F1:H1"/>
    <mergeCell ref="F2:H2"/>
  </mergeCells>
  <pageMargins left="1.1023622047244095" right="0.51181102362204722" top="0.74803149606299213" bottom="0.74803149606299213" header="0.31496062992125984" footer="0.31496062992125984"/>
  <pageSetup paperSize="9" scale="77"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6"/>
  <sheetViews>
    <sheetView workbookViewId="0">
      <selection activeCell="M19" sqref="M18:M19"/>
    </sheetView>
  </sheetViews>
  <sheetFormatPr defaultRowHeight="14.4" x14ac:dyDescent="0.3"/>
  <cols>
    <col min="1" max="1" width="17.88671875" bestFit="1" customWidth="1"/>
    <col min="2" max="2" width="14.5546875" bestFit="1" customWidth="1"/>
    <col min="3" max="3" width="16.33203125" bestFit="1" customWidth="1"/>
    <col min="4" max="4" width="11.109375" bestFit="1" customWidth="1"/>
    <col min="5" max="5" width="9.44140625" customWidth="1"/>
  </cols>
  <sheetData>
    <row r="2" spans="1:13" x14ac:dyDescent="0.3">
      <c r="B2" s="57" t="s">
        <v>59</v>
      </c>
      <c r="C2" t="s">
        <v>73</v>
      </c>
    </row>
    <row r="4" spans="1:13" s="57" customFormat="1" x14ac:dyDescent="0.3">
      <c r="B4" s="57" t="s">
        <v>78</v>
      </c>
      <c r="C4" s="57" t="s">
        <v>79</v>
      </c>
      <c r="D4" s="57" t="s">
        <v>60</v>
      </c>
      <c r="E4" s="57" t="s">
        <v>61</v>
      </c>
      <c r="F4" s="57" t="s">
        <v>62</v>
      </c>
      <c r="G4" s="57" t="s">
        <v>63</v>
      </c>
      <c r="H4" s="57" t="s">
        <v>64</v>
      </c>
    </row>
    <row r="5" spans="1:13" x14ac:dyDescent="0.3">
      <c r="B5">
        <v>55</v>
      </c>
      <c r="C5">
        <v>10</v>
      </c>
      <c r="D5">
        <v>13</v>
      </c>
      <c r="E5">
        <v>13</v>
      </c>
      <c r="F5">
        <v>13</v>
      </c>
      <c r="G5">
        <v>13</v>
      </c>
      <c r="H5">
        <v>13</v>
      </c>
      <c r="K5">
        <v>130</v>
      </c>
      <c r="L5">
        <v>160</v>
      </c>
    </row>
    <row r="6" spans="1:13" x14ac:dyDescent="0.3">
      <c r="B6" t="s">
        <v>65</v>
      </c>
      <c r="K6">
        <v>65</v>
      </c>
      <c r="L6">
        <v>10</v>
      </c>
    </row>
    <row r="7" spans="1:13" x14ac:dyDescent="0.3">
      <c r="B7">
        <f>B5*130</f>
        <v>7150</v>
      </c>
      <c r="C7">
        <f>C5*160</f>
        <v>1600</v>
      </c>
      <c r="K7">
        <f>K5*K6</f>
        <v>8450</v>
      </c>
      <c r="L7">
        <f>L5*L6</f>
        <v>1600</v>
      </c>
      <c r="M7">
        <f>K7+L7</f>
        <v>10050</v>
      </c>
    </row>
    <row r="8" spans="1:13" s="57" customFormat="1" x14ac:dyDescent="0.3">
      <c r="B8" s="57" t="s">
        <v>27</v>
      </c>
      <c r="C8" s="57">
        <f>B7+C7</f>
        <v>8750</v>
      </c>
    </row>
    <row r="10" spans="1:13" s="56" customFormat="1" x14ac:dyDescent="0.3">
      <c r="B10" s="56" t="s">
        <v>66</v>
      </c>
      <c r="C10" s="56" t="s">
        <v>67</v>
      </c>
      <c r="D10" s="56" t="s">
        <v>68</v>
      </c>
      <c r="E10" s="56" t="s">
        <v>69</v>
      </c>
      <c r="F10" s="56" t="s">
        <v>33</v>
      </c>
    </row>
    <row r="11" spans="1:13" x14ac:dyDescent="0.3">
      <c r="A11" s="57" t="s">
        <v>70</v>
      </c>
      <c r="B11" s="55">
        <f>C11+D11+E11+F11</f>
        <v>3877.8125</v>
      </c>
      <c r="C11">
        <f>500*5</f>
        <v>2500</v>
      </c>
      <c r="D11">
        <v>400</v>
      </c>
      <c r="E11">
        <v>225</v>
      </c>
      <c r="F11" s="55">
        <f>(C11+D11+E11)*0.2409</f>
        <v>752.8125</v>
      </c>
      <c r="K11" t="s">
        <v>77</v>
      </c>
      <c r="L11">
        <f>1230*3.5</f>
        <v>4305</v>
      </c>
    </row>
    <row r="12" spans="1:13" x14ac:dyDescent="0.3">
      <c r="A12" s="57" t="s">
        <v>71</v>
      </c>
      <c r="B12">
        <v>300</v>
      </c>
    </row>
    <row r="13" spans="1:13" x14ac:dyDescent="0.3">
      <c r="A13" s="57" t="s">
        <v>72</v>
      </c>
      <c r="B13">
        <f>1080*3.5</f>
        <v>3780</v>
      </c>
    </row>
    <row r="14" spans="1:13" x14ac:dyDescent="0.3">
      <c r="A14" s="57" t="s">
        <v>74</v>
      </c>
      <c r="B14">
        <v>70</v>
      </c>
    </row>
    <row r="15" spans="1:13" x14ac:dyDescent="0.3">
      <c r="A15" s="57" t="s">
        <v>75</v>
      </c>
      <c r="B15">
        <v>300</v>
      </c>
    </row>
    <row r="16" spans="1:13" x14ac:dyDescent="0.3">
      <c r="A16" s="57" t="s">
        <v>76</v>
      </c>
      <c r="B16" s="58">
        <f>SUM(B11:B15)</f>
        <v>8327.8125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Lapa1</vt:lpstr>
      <vt:lpstr>Lapa2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Lietotajs</dc:creator>
  <cp:lastModifiedBy>Lietotajs</cp:lastModifiedBy>
  <cp:lastPrinted>2021-04-26T11:43:06Z</cp:lastPrinted>
  <dcterms:created xsi:type="dcterms:W3CDTF">2015-03-27T12:56:29Z</dcterms:created>
  <dcterms:modified xsi:type="dcterms:W3CDTF">2021-04-26T11:44:43Z</dcterms:modified>
</cp:coreProperties>
</file>